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E.C.F. Analysis" sheetId="2" r:id="rId1"/>
    <sheet name="Sheet1" sheetId="1" r:id="rId2"/>
  </sheets>
  <definedNames>
    <definedName name="_xlnm.Print_Area" localSheetId="0">'E.C.F. Analysis'!$A$4:$P$16</definedName>
    <definedName name="_xlnm.Print_Titles" localSheetId="0">'E.C.F. Analysis'!$4:$4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" l="1"/>
  <c r="K11" i="2"/>
  <c r="J11" i="2"/>
  <c r="H11" i="2"/>
  <c r="G11" i="2"/>
  <c r="D11" i="2"/>
  <c r="I11" i="2" l="1"/>
  <c r="I5" i="2" l="1"/>
  <c r="L5" i="2"/>
  <c r="I6" i="2"/>
  <c r="L6" i="2"/>
  <c r="N6" i="2" s="1"/>
  <c r="I7" i="2"/>
  <c r="L7" i="2"/>
  <c r="N7" i="2" s="1"/>
  <c r="I8" i="2"/>
  <c r="L8" i="2"/>
  <c r="I9" i="2"/>
  <c r="L9" i="2"/>
  <c r="N9" i="2" s="1"/>
  <c r="I10" i="2"/>
  <c r="L10" i="2"/>
  <c r="N10" i="2" s="1"/>
  <c r="L11" i="2" l="1"/>
  <c r="N12" i="2" s="1"/>
  <c r="N8" i="2"/>
  <c r="N5" i="2"/>
</calcChain>
</file>

<file path=xl/sharedStrings.xml><?xml version="1.0" encoding="utf-8"?>
<sst xmlns="http://schemas.openxmlformats.org/spreadsheetml/2006/main" count="48" uniqueCount="31">
  <si>
    <t>Parcel Number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</si>
  <si>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</si>
  <si>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</si>
  <si>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</si>
  <si>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</si>
  <si>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</si>
  <si>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</si>
  <si>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</si>
  <si>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</si>
  <si>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</si>
  <si>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</si>
  <si>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</si>
  <si>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</si>
  <si>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ECF Area</t>
  </si>
  <si>
    <t>WD</t>
  </si>
  <si>
    <t>03-ARM'S LENGTH</t>
  </si>
  <si>
    <t>201</t>
  </si>
  <si>
    <t>MLC</t>
  </si>
  <si>
    <t>008-005-043-00</t>
  </si>
  <si>
    <t>008-011-007-30</t>
  </si>
  <si>
    <t>008-019-001-00</t>
  </si>
  <si>
    <t>017-650-001-00</t>
  </si>
  <si>
    <t>L20-16-100-040-00</t>
  </si>
  <si>
    <t>L21-24-800-040-00</t>
  </si>
  <si>
    <t>TOWNSHIP</t>
  </si>
  <si>
    <t>ELBA TWP</t>
  </si>
  <si>
    <t>OREGON</t>
  </si>
  <si>
    <t>CITY OF LAPEER</t>
  </si>
  <si>
    <t>3 SALES IN ELBA TWP AND 3 IN NEIGHBORING UNITS</t>
  </si>
  <si>
    <t>ECF:</t>
  </si>
  <si>
    <t>COMMERCIAL/INDUSTRIAL ECF ANALYSIS FOR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</si>
</sst>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164" formatCode="#0.00_);[Red]\(#0.00\)"/>
    <numFmt numFmtId="165" formatCode="mm/dd/yy"/>
    <numFmt numFmtId="166" formatCode="#0.000_);[Red]\(#0.0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49" fontId="0" fillId="0" borderId="0" xfId="0" quotePrefix="1" applyNumberFormat="1" applyAlignment="1">
      <alignment horizontal="right"/>
    </xf>
    <xf numFmtId="49" fontId="0" fillId="0" borderId="0" xfId="0" applyNumberFormat="1" applyAlignment="1">
      <alignment horizontal="right"/>
    </xf>
    <xf numFmtId="0" fontId="2" fillId="2" borderId="0" xfId="0" applyFont="1" applyFill="1" applyAlignment="1">
      <alignment horizontal="center" wrapText="1"/>
    </xf>
    <xf numFmtId="165" fontId="2" fillId="2" borderId="0" xfId="0" applyNumberFormat="1" applyFont="1" applyFill="1" applyAlignment="1">
      <alignment horizontal="center" wrapText="1"/>
    </xf>
    <xf numFmtId="6" fontId="2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166" fontId="2" fillId="2" borderId="0" xfId="0" applyNumberFormat="1" applyFont="1" applyFill="1" applyAlignment="1">
      <alignment horizontal="center" wrapText="1"/>
    </xf>
    <xf numFmtId="49" fontId="2" fillId="2" borderId="0" xfId="0" applyNumberFormat="1" applyFont="1" applyFill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6" fontId="3" fillId="0" borderId="0" xfId="0" applyNumberFormat="1" applyFont="1" applyFill="1"/>
    <xf numFmtId="166" fontId="4" fillId="0" borderId="0" xfId="0" applyNumberFormat="1" applyFont="1" applyFill="1"/>
    <xf numFmtId="0" fontId="4" fillId="0" borderId="0" xfId="0" applyFont="1"/>
    <xf numFmtId="6" fontId="1" fillId="3" borderId="0" xfId="0" applyNumberFormat="1" applyFont="1" applyFill="1" applyAlignment="1">
      <alignment horizontal="right"/>
    </xf>
    <xf numFmtId="166" fontId="1" fillId="3" borderId="0" xfId="0" applyNumberFormat="1" applyFont="1" applyFill="1"/>
    <xf numFmtId="0" fontId="5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6"/>
  <sheetViews>
    <sheetView tabSelected="1" workbookViewId="0">
      <selection activeCell="A2" sqref="A2"/>
    </sheetView>
  </sheetViews>
  <sheetFormatPr defaultRowHeight="15" x14ac:dyDescent="0.25"/>
  <cols>
    <col min="1" max="1" width="14.140625" customWidth="1"/>
    <col min="2" max="2" width="24.85546875" bestFit="1" customWidth="1"/>
    <col min="3" max="3" width="8.7109375" style="3" bestFit="1" customWidth="1"/>
    <col min="4" max="4" width="11.7109375" style="1" bestFit="1" customWidth="1"/>
    <col min="5" max="5" width="5.28515625" bestFit="1" customWidth="1"/>
    <col min="6" max="6" width="18.42578125" customWidth="1"/>
    <col min="7" max="7" width="11.7109375" style="1" bestFit="1" customWidth="1"/>
    <col min="8" max="8" width="14" style="1" bestFit="1" customWidth="1"/>
    <col min="9" max="9" width="12.28515625" style="2" bestFit="1" customWidth="1"/>
    <col min="10" max="10" width="12.7109375" style="1" bestFit="1" customWidth="1"/>
    <col min="11" max="11" width="10.7109375" style="1" bestFit="1" customWidth="1"/>
    <col min="12" max="12" width="12.7109375" style="1" bestFit="1" customWidth="1"/>
    <col min="13" max="13" width="12.5703125" style="1" bestFit="1" customWidth="1"/>
    <col min="14" max="14" width="12.28515625" style="4" bestFit="1" customWidth="1"/>
    <col min="15" max="15" width="8.28515625" style="6" bestFit="1" customWidth="1"/>
  </cols>
  <sheetData>
    <row r="1" spans="1:40" ht="18.75" x14ac:dyDescent="0.3">
      <c r="A1" s="20" t="s">
        <v>30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4" spans="1:40" s="14" customFormat="1" ht="35.450000000000003" customHeight="1" x14ac:dyDescent="0.25">
      <c r="A4" s="7" t="s">
        <v>0</v>
      </c>
      <c r="B4" s="7" t="s">
        <v>24</v>
      </c>
      <c r="C4" s="8" t="s">
        <v>1</v>
      </c>
      <c r="D4" s="9" t="s">
        <v>2</v>
      </c>
      <c r="E4" s="7" t="s">
        <v>3</v>
      </c>
      <c r="F4" s="7" t="s">
        <v>4</v>
      </c>
      <c r="G4" s="9" t="s">
        <v>5</v>
      </c>
      <c r="H4" s="9" t="s">
        <v>6</v>
      </c>
      <c r="I4" s="10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11" t="s">
        <v>12</v>
      </c>
      <c r="O4" s="12" t="s">
        <v>13</v>
      </c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</row>
    <row r="5" spans="1:40" x14ac:dyDescent="0.25">
      <c r="A5" t="s">
        <v>18</v>
      </c>
      <c r="B5" s="17" t="s">
        <v>25</v>
      </c>
      <c r="C5" s="3">
        <v>45114</v>
      </c>
      <c r="D5" s="1">
        <v>260000</v>
      </c>
      <c r="E5" t="s">
        <v>14</v>
      </c>
      <c r="F5" t="s">
        <v>15</v>
      </c>
      <c r="G5" s="1">
        <v>260000</v>
      </c>
      <c r="H5" s="1">
        <v>119000</v>
      </c>
      <c r="I5" s="2">
        <f t="shared" ref="I5:I11" si="0">H5/G5*100</f>
        <v>45.769230769230766</v>
      </c>
      <c r="J5" s="1">
        <v>331873</v>
      </c>
      <c r="K5" s="1">
        <v>131129</v>
      </c>
      <c r="L5" s="1">
        <f t="shared" ref="L5:L8" si="1">G5-K5</f>
        <v>128871</v>
      </c>
      <c r="M5" s="1">
        <v>271275.67588250001</v>
      </c>
      <c r="N5" s="16">
        <f t="shared" ref="N5:N8" si="2">L5/M5</f>
        <v>0.47505549320175322</v>
      </c>
      <c r="O5" s="5" t="s">
        <v>16</v>
      </c>
    </row>
    <row r="6" spans="1:40" x14ac:dyDescent="0.25">
      <c r="A6" t="s">
        <v>19</v>
      </c>
      <c r="B6" s="17" t="s">
        <v>25</v>
      </c>
      <c r="C6" s="3">
        <v>45089</v>
      </c>
      <c r="D6" s="1">
        <v>430000</v>
      </c>
      <c r="E6" t="s">
        <v>14</v>
      </c>
      <c r="F6" t="s">
        <v>15</v>
      </c>
      <c r="G6" s="1">
        <v>430000</v>
      </c>
      <c r="H6" s="1">
        <v>235500</v>
      </c>
      <c r="I6" s="2">
        <f t="shared" si="0"/>
        <v>54.767441860465112</v>
      </c>
      <c r="J6" s="1">
        <v>470680</v>
      </c>
      <c r="K6" s="1">
        <v>71152</v>
      </c>
      <c r="L6" s="1">
        <f t="shared" si="1"/>
        <v>358848</v>
      </c>
      <c r="M6" s="1">
        <v>539902.70270000002</v>
      </c>
      <c r="N6" s="16">
        <f t="shared" si="2"/>
        <v>0.66465309065029055</v>
      </c>
      <c r="O6" s="5" t="s">
        <v>16</v>
      </c>
    </row>
    <row r="7" spans="1:40" x14ac:dyDescent="0.25">
      <c r="A7" t="s">
        <v>20</v>
      </c>
      <c r="B7" s="17" t="s">
        <v>25</v>
      </c>
      <c r="C7" s="3">
        <v>44887</v>
      </c>
      <c r="D7" s="1">
        <v>375000</v>
      </c>
      <c r="E7" t="s">
        <v>14</v>
      </c>
      <c r="F7" t="s">
        <v>15</v>
      </c>
      <c r="G7" s="1">
        <v>375000</v>
      </c>
      <c r="H7" s="1">
        <v>169900</v>
      </c>
      <c r="I7" s="2">
        <f t="shared" si="0"/>
        <v>45.306666666666665</v>
      </c>
      <c r="J7" s="1">
        <v>383515</v>
      </c>
      <c r="K7" s="1">
        <v>204792</v>
      </c>
      <c r="L7" s="1">
        <f t="shared" si="1"/>
        <v>170208</v>
      </c>
      <c r="M7" s="1">
        <v>241517.56757000001</v>
      </c>
      <c r="N7" s="16">
        <f t="shared" si="2"/>
        <v>0.7047437654847527</v>
      </c>
      <c r="O7" s="5" t="s">
        <v>16</v>
      </c>
    </row>
    <row r="8" spans="1:40" x14ac:dyDescent="0.25">
      <c r="A8" t="s">
        <v>21</v>
      </c>
      <c r="B8" s="17" t="s">
        <v>26</v>
      </c>
      <c r="C8" s="3">
        <v>44952</v>
      </c>
      <c r="D8" s="1">
        <v>300000</v>
      </c>
      <c r="E8" t="s">
        <v>17</v>
      </c>
      <c r="F8" t="s">
        <v>15</v>
      </c>
      <c r="G8" s="1">
        <v>300000</v>
      </c>
      <c r="H8" s="1">
        <v>161400</v>
      </c>
      <c r="I8" s="2">
        <f t="shared" si="0"/>
        <v>53.800000000000004</v>
      </c>
      <c r="J8" s="1">
        <v>312891</v>
      </c>
      <c r="K8" s="1">
        <v>110246</v>
      </c>
      <c r="L8" s="1">
        <f t="shared" si="1"/>
        <v>189754</v>
      </c>
      <c r="M8" s="1">
        <v>273844.59458999999</v>
      </c>
      <c r="N8" s="16">
        <f t="shared" si="2"/>
        <v>0.69292585557184216</v>
      </c>
      <c r="O8" s="5" t="s">
        <v>16</v>
      </c>
    </row>
    <row r="9" spans="1:40" x14ac:dyDescent="0.25">
      <c r="A9" t="s">
        <v>22</v>
      </c>
      <c r="B9" t="s">
        <v>27</v>
      </c>
      <c r="C9" s="3">
        <v>44862</v>
      </c>
      <c r="D9" s="1">
        <v>85000</v>
      </c>
      <c r="E9" t="s">
        <v>14</v>
      </c>
      <c r="F9" t="s">
        <v>15</v>
      </c>
      <c r="G9" s="1">
        <v>85000</v>
      </c>
      <c r="H9" s="1">
        <v>28100</v>
      </c>
      <c r="I9" s="2">
        <f>H9/G9*100</f>
        <v>33.058823529411761</v>
      </c>
      <c r="J9" s="1">
        <v>95650</v>
      </c>
      <c r="K9" s="1">
        <v>68250</v>
      </c>
      <c r="L9" s="1">
        <f>G9-K9</f>
        <v>16750</v>
      </c>
      <c r="M9" s="1">
        <v>35128.205130000002</v>
      </c>
      <c r="N9" s="4">
        <f>L9/M9</f>
        <v>0.47682481749388483</v>
      </c>
      <c r="O9" s="5" t="s">
        <v>16</v>
      </c>
    </row>
    <row r="10" spans="1:40" x14ac:dyDescent="0.25">
      <c r="A10" t="s">
        <v>23</v>
      </c>
      <c r="B10" t="s">
        <v>27</v>
      </c>
      <c r="C10" s="3">
        <v>45127</v>
      </c>
      <c r="D10" s="1">
        <v>169000</v>
      </c>
      <c r="E10" t="s">
        <v>14</v>
      </c>
      <c r="F10" t="s">
        <v>15</v>
      </c>
      <c r="G10" s="1">
        <v>169000</v>
      </c>
      <c r="H10" s="1">
        <v>31000</v>
      </c>
      <c r="I10" s="2">
        <f>H10/G10*100</f>
        <v>18.34319526627219</v>
      </c>
      <c r="J10" s="1">
        <v>211144</v>
      </c>
      <c r="K10" s="1">
        <v>101681</v>
      </c>
      <c r="L10" s="1">
        <f>G10-K10</f>
        <v>67319</v>
      </c>
      <c r="M10" s="1">
        <v>140337.17949000001</v>
      </c>
      <c r="N10" s="4">
        <f>L10/M10</f>
        <v>0.47969469134725584</v>
      </c>
      <c r="O10" s="5" t="s">
        <v>16</v>
      </c>
    </row>
    <row r="11" spans="1:40" x14ac:dyDescent="0.25">
      <c r="D11" s="1">
        <f>SUM(D5:D10)</f>
        <v>1619000</v>
      </c>
      <c r="G11" s="1">
        <f>SUM(G5:G10)</f>
        <v>1619000</v>
      </c>
      <c r="H11" s="1">
        <f>SUM(H5:H10)</f>
        <v>744900</v>
      </c>
      <c r="I11" s="2">
        <f t="shared" si="0"/>
        <v>46.009882643607163</v>
      </c>
      <c r="J11" s="1">
        <f>SUM(J5:J10)</f>
        <v>1805753</v>
      </c>
      <c r="K11" s="1">
        <f>SUM(K5:K10)</f>
        <v>687250</v>
      </c>
      <c r="L11" s="1">
        <f>SUM(L5:L10)</f>
        <v>931750</v>
      </c>
      <c r="M11" s="1">
        <f>SUM(M5:M10)</f>
        <v>1502005.9253625001</v>
      </c>
      <c r="N11" s="16"/>
      <c r="O11" s="5"/>
    </row>
    <row r="12" spans="1:40" x14ac:dyDescent="0.25">
      <c r="M12" s="18" t="s">
        <v>29</v>
      </c>
      <c r="N12" s="19">
        <f>SUM(L11/M11)</f>
        <v>0.6203371000518042</v>
      </c>
      <c r="O12" s="5"/>
    </row>
    <row r="13" spans="1:40" x14ac:dyDescent="0.25">
      <c r="A13" t="s">
        <v>28</v>
      </c>
      <c r="N13" s="15"/>
      <c r="O13" s="5"/>
    </row>
    <row r="14" spans="1:40" x14ac:dyDescent="0.25">
      <c r="N14" s="15"/>
      <c r="O14" s="5"/>
    </row>
    <row r="15" spans="1:40" x14ac:dyDescent="0.25">
      <c r="N15" s="15"/>
      <c r="O15" s="5"/>
    </row>
    <row r="16" spans="1:40" x14ac:dyDescent="0.25">
      <c r="N16" s="15"/>
      <c r="O16" s="5"/>
    </row>
  </sheetData>
  <mergeCells count="1">
    <mergeCell ref="A1:O1"/>
  </mergeCells>
  <conditionalFormatting sqref="A13:O16 A12:L12 O12 A5:O11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45" right="0.45" top="0.75" bottom="0.75" header="0.3" footer="0.3"/>
  <pageSetup paperSize="5" scale="83" orientation="landscape" r:id="rId1"/>
  <headerFooter>
    <oddHeader>&amp;C&amp;"-,Bold"&amp;12COUNTY OF LAPEER
2024-2025 COMMERCIAL
ECF ANALYSIS</oddHead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E.C.F. Analysis</vt:lpstr>
      <vt:lpstr>Sheet1</vt:lpstr>
      <vt:lpstr>'E.C.F. Analysis'!Print_Area</vt:lpstr>
      <vt:lpstr>'E.C.F. Analysis'!Print_Titles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Griffin</dc:creator>
  <cp:lastModifiedBy>Elba Assessor</cp:lastModifiedBy>
  <cp:lastPrinted>2025-03-03T23:55:41Z</cp:lastPrinted>
  <dcterms:created xsi:type="dcterms:W3CDTF">2024-11-13T19:23:40Z</dcterms:created>
  <dcterms:modified xsi:type="dcterms:W3CDTF">2025-03-03T23:55:45Z</dcterms:modified>
</cp:coreProperties>
</file>