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J5" i="2"/>
  <c r="G6" i="2"/>
  <c r="J6" i="2"/>
  <c r="L6" i="2" s="1"/>
  <c r="G7" i="2"/>
  <c r="J7" i="2"/>
  <c r="L7" i="2" s="1"/>
  <c r="G8" i="2"/>
  <c r="J8" i="2"/>
  <c r="L8" i="2" s="1"/>
  <c r="G9" i="2"/>
  <c r="J9" i="2"/>
  <c r="L9" i="2" s="1"/>
  <c r="G10" i="2"/>
  <c r="J10" i="2"/>
  <c r="L10" i="2" s="1"/>
  <c r="G11" i="2"/>
  <c r="J11" i="2"/>
  <c r="L11" i="2" s="1"/>
  <c r="G12" i="2"/>
  <c r="J12" i="2"/>
  <c r="L12" i="2" s="1"/>
  <c r="G31" i="2"/>
  <c r="J31" i="2"/>
  <c r="L31" i="2" s="1"/>
  <c r="G32" i="2"/>
  <c r="J32" i="2"/>
  <c r="L32" i="2" s="1"/>
  <c r="G33" i="2"/>
  <c r="J33" i="2"/>
  <c r="L33" i="2" s="1"/>
  <c r="G34" i="2"/>
  <c r="J34" i="2"/>
  <c r="L34" i="2" s="1"/>
  <c r="G13" i="2"/>
  <c r="J13" i="2"/>
  <c r="L13" i="2" s="1"/>
  <c r="G14" i="2"/>
  <c r="J14" i="2"/>
  <c r="L14" i="2" s="1"/>
  <c r="G15" i="2"/>
  <c r="J15" i="2"/>
  <c r="L15" i="2" s="1"/>
  <c r="G35" i="2"/>
  <c r="J35" i="2"/>
  <c r="L35" i="2" s="1"/>
  <c r="G36" i="2"/>
  <c r="J36" i="2"/>
  <c r="L36" i="2" s="1"/>
  <c r="G37" i="2"/>
  <c r="J37" i="2"/>
  <c r="L37" i="2" s="1"/>
  <c r="G38" i="2"/>
  <c r="J38" i="2"/>
  <c r="L38" i="2" s="1"/>
  <c r="G16" i="2"/>
  <c r="J16" i="2"/>
  <c r="G30" i="2"/>
  <c r="J30" i="2"/>
  <c r="L30" i="2" s="1"/>
  <c r="G17" i="2"/>
  <c r="J17" i="2"/>
  <c r="L17" i="2" s="1"/>
  <c r="G18" i="2"/>
  <c r="J18" i="2"/>
  <c r="L18" i="2" s="1"/>
  <c r="G19" i="2"/>
  <c r="J19" i="2"/>
  <c r="G20" i="2"/>
  <c r="J20" i="2"/>
  <c r="L20" i="2" s="1"/>
  <c r="G39" i="2"/>
  <c r="J39" i="2"/>
  <c r="L39" i="2" s="1"/>
  <c r="G21" i="2"/>
  <c r="J21" i="2"/>
  <c r="L21" i="2" s="1"/>
  <c r="G22" i="2"/>
  <c r="J22" i="2"/>
  <c r="L22" i="2" s="1"/>
  <c r="D23" i="2"/>
  <c r="E23" i="2"/>
  <c r="F23" i="2"/>
  <c r="H23" i="2"/>
  <c r="K23" i="2"/>
  <c r="G25" i="2" l="1"/>
  <c r="G24" i="2"/>
  <c r="L16" i="2"/>
  <c r="L19" i="2"/>
  <c r="J23" i="2"/>
  <c r="L24" i="2" s="1"/>
  <c r="L5" i="2"/>
  <c r="L25" i="2" l="1"/>
</calcChain>
</file>

<file path=xl/sharedStrings.xml><?xml version="1.0" encoding="utf-8"?>
<sst xmlns="http://schemas.openxmlformats.org/spreadsheetml/2006/main" count="164" uniqueCount="78">
  <si>
    <t>Parcel Number</t>
  </si>
  <si>
    <t>Street Address</t>
  </si>
  <si>
    <t>Sale Date</t>
  </si>
  <si>
    <t>Sale Price</t>
  </si>
  <si>
    <t>Adj. Sale $</t>
  </si>
  <si>
    <t>Cur. Asmnt.</t>
  </si>
  <si>
    <t>Asd/Adj. Sale</t>
  </si>
  <si>
    <t>Cur. Appraisal</t>
  </si>
  <si>
    <t>Land + Yard</t>
  </si>
  <si>
    <t>Bldg. Residual</t>
  </si>
  <si>
    <t>Cost Man. $</t>
  </si>
  <si>
    <t>E.C.F.</t>
  </si>
  <si>
    <t>ECF Area</t>
  </si>
  <si>
    <t>Use Code</t>
  </si>
  <si>
    <t>Land Table</t>
  </si>
  <si>
    <t>008-001-006-00</t>
  </si>
  <si>
    <t>447 W WILD FLOWER LN</t>
  </si>
  <si>
    <t>011</t>
  </si>
  <si>
    <t>IMPROVED RES W/BUILDING</t>
  </si>
  <si>
    <t>RURAL RESIDENTIAL</t>
  </si>
  <si>
    <t>008-002-010-30</t>
  </si>
  <si>
    <t>102 GRAY RD</t>
  </si>
  <si>
    <t xml:space="preserve"> </t>
  </si>
  <si>
    <t>008-002-029-00</t>
  </si>
  <si>
    <t>3572 DAVISON RD</t>
  </si>
  <si>
    <t>008-004-038-02</t>
  </si>
  <si>
    <t>4907 DAVISON RD</t>
  </si>
  <si>
    <t>008-006-009-20</t>
  </si>
  <si>
    <t>5977 LAKEWOOD DR</t>
  </si>
  <si>
    <t>008-006-021-00</t>
  </si>
  <si>
    <t>5638 DAVISON RD</t>
  </si>
  <si>
    <t>008-006-031-00</t>
  </si>
  <si>
    <t>5588 DAVISON RD</t>
  </si>
  <si>
    <t>008-008-018-00</t>
  </si>
  <si>
    <t>5266 HAMMOND RD</t>
  </si>
  <si>
    <t>008-008-026-00</t>
  </si>
  <si>
    <t>5371 DAVISON RD</t>
  </si>
  <si>
    <t>008-008-028-00</t>
  </si>
  <si>
    <t>5393 DAVISON RD</t>
  </si>
  <si>
    <t>008-009-016-00</t>
  </si>
  <si>
    <t>4941 DAVISON RD</t>
  </si>
  <si>
    <t>008-010-002-00</t>
  </si>
  <si>
    <t>4179 DAVISON RD</t>
  </si>
  <si>
    <t>008-010-014-00</t>
  </si>
  <si>
    <t>4257 DAVISON RD</t>
  </si>
  <si>
    <t>008-011-040-20</t>
  </si>
  <si>
    <t>3914 GOLF VISTA DR</t>
  </si>
  <si>
    <t>008-011-040-45</t>
  </si>
  <si>
    <t>3869 GOLF VISTA DR</t>
  </si>
  <si>
    <t>008-220-011-00</t>
  </si>
  <si>
    <t>3625 DAVISON RD</t>
  </si>
  <si>
    <t>008-220-019-00</t>
  </si>
  <si>
    <t>3664 GENESEE RD</t>
  </si>
  <si>
    <t>008-220-020-00</t>
  </si>
  <si>
    <t>3666 GENESEE RD</t>
  </si>
  <si>
    <t>008-321-004-00</t>
  </si>
  <si>
    <t>4054 DAVISON RD</t>
  </si>
  <si>
    <t>4086 DAVISON RD</t>
  </si>
  <si>
    <t>008-381-001-00</t>
  </si>
  <si>
    <t>45 STERLING DR</t>
  </si>
  <si>
    <t>008-381-013-00</t>
  </si>
  <si>
    <t>110 STERLING DR</t>
  </si>
  <si>
    <t>008-382-025-00</t>
  </si>
  <si>
    <t>3578 GARDEN DR</t>
  </si>
  <si>
    <t>008-382-035-00</t>
  </si>
  <si>
    <t>145 STERLING DR</t>
  </si>
  <si>
    <t>008-382-036-00</t>
  </si>
  <si>
    <t>157 STERLING DR</t>
  </si>
  <si>
    <t>008-500-001-00</t>
  </si>
  <si>
    <t>5803 BURDICK RD</t>
  </si>
  <si>
    <t>Totals:</t>
  </si>
  <si>
    <t>Sale. Ratio =&gt;</t>
  </si>
  <si>
    <t>E.C.F. =&gt;</t>
  </si>
  <si>
    <t>Std. Dev. =&gt;</t>
  </si>
  <si>
    <t>Ave. E.C.F. =&gt;</t>
  </si>
  <si>
    <t>Class</t>
  </si>
  <si>
    <t>008-321-008-00/-007-00</t>
  </si>
  <si>
    <t>NEIGHBORHOOD 011 R1 N OF I69 ECF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</si>
</sst>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#0.0000_);[Red]\(#0.00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167" fontId="2" fillId="3" borderId="2" xfId="0" applyNumberFormat="1" applyFont="1" applyFill="1" applyBorder="1" applyAlignment="1">
      <alignment horizontal="right"/>
    </xf>
    <xf numFmtId="6" fontId="2" fillId="4" borderId="0" xfId="0" applyNumberFormat="1" applyFont="1" applyFill="1"/>
    <xf numFmtId="166" fontId="2" fillId="4" borderId="0" xfId="0" applyNumberFormat="1" applyFont="1" applyFill="1"/>
    <xf numFmtId="0" fontId="3" fillId="0" borderId="0" xfId="0" applyFont="1" applyAlignment="1">
      <alignment horizontal="center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9"/>
  <sheetViews>
    <sheetView tabSelected="1" workbookViewId="0">
      <selection sqref="A1:P1"/>
    </sheetView>
  </sheetViews>
  <sheetFormatPr defaultRowHeight="15" x14ac:dyDescent="0.25"/>
  <cols>
    <col min="1" max="1" width="21.85546875" bestFit="1" customWidth="1"/>
    <col min="2" max="2" width="22.140625" bestFit="1" customWidth="1"/>
    <col min="3" max="3" width="9.28515625" style="17" bestFit="1" customWidth="1"/>
    <col min="4" max="5" width="10.85546875" style="7" bestFit="1" customWidth="1"/>
    <col min="6" max="6" width="12.7109375" style="7" bestFit="1" customWidth="1"/>
    <col min="7" max="7" width="12.85546875" style="12" bestFit="1" customWidth="1"/>
    <col min="8" max="8" width="13.42578125" style="7" bestFit="1" customWidth="1"/>
    <col min="9" max="9" width="11" style="7" bestFit="1" customWidth="1"/>
    <col min="10" max="10" width="13.5703125" style="7" bestFit="1" customWidth="1"/>
    <col min="11" max="11" width="12.7109375" style="7" bestFit="1" customWidth="1"/>
    <col min="12" max="12" width="10.7109375" style="22" customWidth="1"/>
    <col min="13" max="13" width="8.7109375" style="29" bestFit="1" customWidth="1"/>
    <col min="14" max="14" width="26.28515625" bestFit="1" customWidth="1"/>
    <col min="15" max="15" width="20.7109375" customWidth="1"/>
    <col min="16" max="16" width="5.42578125" bestFit="1" customWidth="1"/>
  </cols>
  <sheetData>
    <row r="1" spans="1:41" ht="18.75" x14ac:dyDescent="0.3">
      <c r="A1" s="33" t="s">
        <v>77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4" spans="1:41" x14ac:dyDescent="0.25">
      <c r="A4" s="1" t="s">
        <v>0</v>
      </c>
      <c r="B4" s="1" t="s">
        <v>1</v>
      </c>
      <c r="C4" s="16" t="s">
        <v>2</v>
      </c>
      <c r="D4" s="6" t="s">
        <v>3</v>
      </c>
      <c r="E4" s="6" t="s">
        <v>4</v>
      </c>
      <c r="F4" s="6" t="s">
        <v>5</v>
      </c>
      <c r="G4" s="11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21" t="s">
        <v>11</v>
      </c>
      <c r="M4" s="25" t="s">
        <v>12</v>
      </c>
      <c r="N4" s="1" t="s">
        <v>13</v>
      </c>
      <c r="O4" s="1" t="s">
        <v>14</v>
      </c>
      <c r="P4" s="1" t="s">
        <v>75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x14ac:dyDescent="0.25">
      <c r="A5" t="s">
        <v>15</v>
      </c>
      <c r="B5" t="s">
        <v>16</v>
      </c>
      <c r="C5" s="17">
        <v>45125</v>
      </c>
      <c r="D5" s="7">
        <v>380000</v>
      </c>
      <c r="E5" s="7">
        <v>380000</v>
      </c>
      <c r="F5" s="7">
        <v>168200</v>
      </c>
      <c r="G5" s="12">
        <f t="shared" ref="G5:G22" si="0">F5/E5*100</f>
        <v>44.263157894736842</v>
      </c>
      <c r="H5" s="7">
        <v>336321</v>
      </c>
      <c r="I5" s="7">
        <v>5300</v>
      </c>
      <c r="J5" s="7">
        <f t="shared" ref="J5:J22" si="1">E5-I5</f>
        <v>374700</v>
      </c>
      <c r="K5" s="7">
        <v>292163.28125</v>
      </c>
      <c r="L5" s="22">
        <f t="shared" ref="L5:L22" si="2">J5/K5</f>
        <v>1.2825020255689643</v>
      </c>
      <c r="M5" s="26" t="s">
        <v>17</v>
      </c>
      <c r="N5" t="s">
        <v>18</v>
      </c>
      <c r="O5" t="s">
        <v>19</v>
      </c>
      <c r="P5">
        <v>401</v>
      </c>
      <c r="AF5" s="2"/>
      <c r="AH5" s="2"/>
    </row>
    <row r="6" spans="1:41" x14ac:dyDescent="0.25">
      <c r="A6" t="s">
        <v>20</v>
      </c>
      <c r="B6" t="s">
        <v>21</v>
      </c>
      <c r="C6" s="17">
        <v>45041</v>
      </c>
      <c r="D6" s="7">
        <v>295000</v>
      </c>
      <c r="E6" s="7">
        <v>295000</v>
      </c>
      <c r="F6" s="7">
        <v>151600</v>
      </c>
      <c r="G6" s="12">
        <f t="shared" si="0"/>
        <v>51.389830508474574</v>
      </c>
      <c r="H6" s="7">
        <v>303194</v>
      </c>
      <c r="I6" s="7">
        <v>80132</v>
      </c>
      <c r="J6" s="7">
        <f t="shared" si="1"/>
        <v>214868</v>
      </c>
      <c r="K6" s="7">
        <v>196877.3125</v>
      </c>
      <c r="L6" s="22">
        <f t="shared" si="2"/>
        <v>1.091380196486581</v>
      </c>
      <c r="M6" s="26" t="s">
        <v>17</v>
      </c>
      <c r="N6" t="s">
        <v>18</v>
      </c>
      <c r="O6" t="s">
        <v>19</v>
      </c>
      <c r="P6">
        <v>401</v>
      </c>
    </row>
    <row r="7" spans="1:41" x14ac:dyDescent="0.25">
      <c r="A7" t="s">
        <v>23</v>
      </c>
      <c r="B7" t="s">
        <v>24</v>
      </c>
      <c r="C7" s="17">
        <v>45308</v>
      </c>
      <c r="D7" s="7">
        <v>139000</v>
      </c>
      <c r="E7" s="7">
        <v>139000</v>
      </c>
      <c r="F7" s="7">
        <v>67100</v>
      </c>
      <c r="G7" s="12">
        <f t="shared" si="0"/>
        <v>48.273381294964032</v>
      </c>
      <c r="H7" s="7">
        <v>134286</v>
      </c>
      <c r="I7" s="7">
        <v>9400</v>
      </c>
      <c r="J7" s="7">
        <f t="shared" si="1"/>
        <v>129600</v>
      </c>
      <c r="K7" s="7">
        <v>110225.9453125</v>
      </c>
      <c r="L7" s="22">
        <f t="shared" si="2"/>
        <v>1.1757667365208155</v>
      </c>
      <c r="M7" s="26" t="s">
        <v>17</v>
      </c>
      <c r="N7" t="s">
        <v>18</v>
      </c>
      <c r="O7" t="s">
        <v>19</v>
      </c>
      <c r="P7">
        <v>401</v>
      </c>
    </row>
    <row r="8" spans="1:41" x14ac:dyDescent="0.25">
      <c r="A8" t="s">
        <v>25</v>
      </c>
      <c r="B8" t="s">
        <v>26</v>
      </c>
      <c r="C8" s="17">
        <v>44827</v>
      </c>
      <c r="D8" s="7">
        <v>292000</v>
      </c>
      <c r="E8" s="7">
        <v>292000</v>
      </c>
      <c r="F8" s="7">
        <v>120200</v>
      </c>
      <c r="G8" s="12">
        <f t="shared" si="0"/>
        <v>41.164383561643838</v>
      </c>
      <c r="H8" s="7">
        <v>240494</v>
      </c>
      <c r="I8" s="7">
        <v>68339</v>
      </c>
      <c r="J8" s="7">
        <f t="shared" si="1"/>
        <v>223661</v>
      </c>
      <c r="K8" s="7">
        <v>151946.15625</v>
      </c>
      <c r="L8" s="22">
        <f t="shared" si="2"/>
        <v>1.4719753728551459</v>
      </c>
      <c r="M8" s="26" t="s">
        <v>17</v>
      </c>
      <c r="N8" t="s">
        <v>18</v>
      </c>
      <c r="O8" t="s">
        <v>19</v>
      </c>
      <c r="P8">
        <v>401</v>
      </c>
    </row>
    <row r="9" spans="1:41" x14ac:dyDescent="0.25">
      <c r="A9" t="s">
        <v>27</v>
      </c>
      <c r="B9" t="s">
        <v>28</v>
      </c>
      <c r="C9" s="17">
        <v>45225</v>
      </c>
      <c r="D9" s="7">
        <v>28200</v>
      </c>
      <c r="E9" s="7">
        <v>28200</v>
      </c>
      <c r="F9" s="7">
        <v>20800</v>
      </c>
      <c r="G9" s="12">
        <f t="shared" si="0"/>
        <v>73.75886524822694</v>
      </c>
      <c r="H9" s="7">
        <v>41661</v>
      </c>
      <c r="I9" s="7">
        <v>12200</v>
      </c>
      <c r="J9" s="7">
        <f t="shared" si="1"/>
        <v>16000</v>
      </c>
      <c r="K9" s="7">
        <v>26002.6484375</v>
      </c>
      <c r="L9" s="22">
        <f t="shared" si="2"/>
        <v>0.6153219368579943</v>
      </c>
      <c r="M9" s="26" t="s">
        <v>17</v>
      </c>
      <c r="N9" t="s">
        <v>18</v>
      </c>
      <c r="O9" t="s">
        <v>19</v>
      </c>
      <c r="P9">
        <v>401</v>
      </c>
    </row>
    <row r="10" spans="1:41" x14ac:dyDescent="0.25">
      <c r="A10" t="s">
        <v>29</v>
      </c>
      <c r="B10" t="s">
        <v>30</v>
      </c>
      <c r="C10" s="17">
        <v>45148</v>
      </c>
      <c r="D10" s="7">
        <v>173000</v>
      </c>
      <c r="E10" s="7">
        <v>173000</v>
      </c>
      <c r="F10" s="7">
        <v>110400</v>
      </c>
      <c r="G10" s="12">
        <f t="shared" si="0"/>
        <v>63.815028901734102</v>
      </c>
      <c r="H10" s="7">
        <v>220839</v>
      </c>
      <c r="I10" s="7">
        <v>94626</v>
      </c>
      <c r="J10" s="7">
        <f t="shared" si="1"/>
        <v>78374</v>
      </c>
      <c r="K10" s="7">
        <v>111397.171875</v>
      </c>
      <c r="L10" s="22">
        <f t="shared" si="2"/>
        <v>0.70355466553445656</v>
      </c>
      <c r="M10" s="26" t="s">
        <v>17</v>
      </c>
      <c r="N10" t="s">
        <v>18</v>
      </c>
      <c r="O10" t="s">
        <v>19</v>
      </c>
      <c r="P10">
        <v>401</v>
      </c>
    </row>
    <row r="11" spans="1:41" x14ac:dyDescent="0.25">
      <c r="A11" t="s">
        <v>31</v>
      </c>
      <c r="B11" t="s">
        <v>32</v>
      </c>
      <c r="C11" s="17">
        <v>45000</v>
      </c>
      <c r="D11" s="7">
        <v>185000</v>
      </c>
      <c r="E11" s="7">
        <v>185000</v>
      </c>
      <c r="F11" s="7">
        <v>55800</v>
      </c>
      <c r="G11" s="12">
        <f t="shared" si="0"/>
        <v>30.162162162162158</v>
      </c>
      <c r="H11" s="7">
        <v>111596</v>
      </c>
      <c r="I11" s="7">
        <v>8200</v>
      </c>
      <c r="J11" s="7">
        <f t="shared" si="1"/>
        <v>176800</v>
      </c>
      <c r="K11" s="7">
        <v>91258.609375</v>
      </c>
      <c r="L11" s="22">
        <f t="shared" si="2"/>
        <v>1.9373514587921585</v>
      </c>
      <c r="M11" s="26" t="s">
        <v>17</v>
      </c>
      <c r="N11" t="s">
        <v>18</v>
      </c>
      <c r="O11" t="s">
        <v>19</v>
      </c>
      <c r="P11">
        <v>401</v>
      </c>
    </row>
    <row r="12" spans="1:41" x14ac:dyDescent="0.25">
      <c r="A12" t="s">
        <v>33</v>
      </c>
      <c r="B12" t="s">
        <v>34</v>
      </c>
      <c r="C12" s="17">
        <v>45008</v>
      </c>
      <c r="D12" s="7">
        <v>88807</v>
      </c>
      <c r="E12" s="7">
        <v>88807</v>
      </c>
      <c r="F12" s="7">
        <v>64400</v>
      </c>
      <c r="G12" s="12">
        <f t="shared" si="0"/>
        <v>72.51680610762665</v>
      </c>
      <c r="H12" s="7">
        <v>128897</v>
      </c>
      <c r="I12" s="7">
        <v>32152</v>
      </c>
      <c r="J12" s="7">
        <f t="shared" si="1"/>
        <v>56655</v>
      </c>
      <c r="K12" s="7">
        <v>85388.3515625</v>
      </c>
      <c r="L12" s="22">
        <f t="shared" si="2"/>
        <v>0.66349799431988532</v>
      </c>
      <c r="M12" s="26" t="s">
        <v>17</v>
      </c>
      <c r="N12" t="s">
        <v>18</v>
      </c>
      <c r="O12" t="s">
        <v>19</v>
      </c>
      <c r="P12">
        <v>401</v>
      </c>
    </row>
    <row r="13" spans="1:41" x14ac:dyDescent="0.25">
      <c r="A13" t="s">
        <v>41</v>
      </c>
      <c r="B13" t="s">
        <v>42</v>
      </c>
      <c r="C13" s="17">
        <v>44967</v>
      </c>
      <c r="D13" s="7">
        <v>275500</v>
      </c>
      <c r="E13" s="7">
        <v>275500</v>
      </c>
      <c r="F13" s="7">
        <v>109600</v>
      </c>
      <c r="G13" s="12">
        <f t="shared" si="0"/>
        <v>39.782214156079853</v>
      </c>
      <c r="H13" s="7">
        <v>219281</v>
      </c>
      <c r="I13" s="7">
        <v>10922</v>
      </c>
      <c r="J13" s="7">
        <f t="shared" si="1"/>
        <v>264578</v>
      </c>
      <c r="K13" s="7">
        <v>183900.265625</v>
      </c>
      <c r="L13" s="22">
        <f t="shared" si="2"/>
        <v>1.4387037403171232</v>
      </c>
      <c r="M13" s="26" t="s">
        <v>17</v>
      </c>
      <c r="N13" t="s">
        <v>18</v>
      </c>
      <c r="O13" t="s">
        <v>19</v>
      </c>
      <c r="P13">
        <v>401</v>
      </c>
    </row>
    <row r="14" spans="1:41" x14ac:dyDescent="0.25">
      <c r="A14" t="s">
        <v>43</v>
      </c>
      <c r="B14" t="s">
        <v>44</v>
      </c>
      <c r="C14" s="17">
        <v>44685</v>
      </c>
      <c r="D14" s="7">
        <v>162000</v>
      </c>
      <c r="E14" s="7">
        <v>162000</v>
      </c>
      <c r="F14" s="7">
        <v>96500</v>
      </c>
      <c r="G14" s="12">
        <f t="shared" si="0"/>
        <v>59.567901234567898</v>
      </c>
      <c r="H14" s="7">
        <v>192984</v>
      </c>
      <c r="I14" s="7">
        <v>64250</v>
      </c>
      <c r="J14" s="7">
        <f t="shared" si="1"/>
        <v>97750</v>
      </c>
      <c r="K14" s="7">
        <v>113622.2421875</v>
      </c>
      <c r="L14" s="22">
        <f t="shared" si="2"/>
        <v>0.86030690926423059</v>
      </c>
      <c r="M14" s="26" t="s">
        <v>17</v>
      </c>
      <c r="N14" t="s">
        <v>18</v>
      </c>
      <c r="O14" t="s">
        <v>19</v>
      </c>
      <c r="P14">
        <v>401</v>
      </c>
    </row>
    <row r="15" spans="1:41" x14ac:dyDescent="0.25">
      <c r="A15" t="s">
        <v>45</v>
      </c>
      <c r="B15" t="s">
        <v>46</v>
      </c>
      <c r="C15" s="17">
        <v>44715</v>
      </c>
      <c r="D15" s="7">
        <v>382000</v>
      </c>
      <c r="E15" s="7">
        <v>382000</v>
      </c>
      <c r="F15" s="7">
        <v>175000</v>
      </c>
      <c r="G15" s="12">
        <f t="shared" si="0"/>
        <v>45.811518324607334</v>
      </c>
      <c r="H15" s="7">
        <v>349943</v>
      </c>
      <c r="I15" s="7">
        <v>38400</v>
      </c>
      <c r="J15" s="7">
        <f t="shared" si="1"/>
        <v>343600</v>
      </c>
      <c r="K15" s="7">
        <v>274971.75</v>
      </c>
      <c r="L15" s="22">
        <f t="shared" si="2"/>
        <v>1.2495829116991108</v>
      </c>
      <c r="M15" s="26" t="s">
        <v>17</v>
      </c>
      <c r="N15" t="s">
        <v>18</v>
      </c>
      <c r="O15" t="s">
        <v>19</v>
      </c>
      <c r="P15">
        <v>401</v>
      </c>
    </row>
    <row r="16" spans="1:41" x14ac:dyDescent="0.25">
      <c r="A16" t="s">
        <v>55</v>
      </c>
      <c r="B16" t="s">
        <v>56</v>
      </c>
      <c r="C16" s="17">
        <v>44918</v>
      </c>
      <c r="D16" s="7">
        <v>275000</v>
      </c>
      <c r="E16" s="7">
        <v>275000</v>
      </c>
      <c r="F16" s="7">
        <v>110000</v>
      </c>
      <c r="G16" s="12">
        <f t="shared" si="0"/>
        <v>40</v>
      </c>
      <c r="H16" s="7">
        <v>219949</v>
      </c>
      <c r="I16" s="7">
        <v>50930</v>
      </c>
      <c r="J16" s="7">
        <f t="shared" si="1"/>
        <v>224070</v>
      </c>
      <c r="K16" s="7">
        <v>149178.28125</v>
      </c>
      <c r="L16" s="22">
        <f t="shared" si="2"/>
        <v>1.5020282987742226</v>
      </c>
      <c r="M16" s="26" t="s">
        <v>17</v>
      </c>
      <c r="N16" t="s">
        <v>18</v>
      </c>
      <c r="O16" t="s">
        <v>19</v>
      </c>
      <c r="P16">
        <v>401</v>
      </c>
    </row>
    <row r="17" spans="1:16" x14ac:dyDescent="0.25">
      <c r="A17" t="s">
        <v>58</v>
      </c>
      <c r="B17" t="s">
        <v>59</v>
      </c>
      <c r="C17" s="17">
        <v>44718</v>
      </c>
      <c r="D17" s="7">
        <v>230000</v>
      </c>
      <c r="E17" s="7">
        <v>230000</v>
      </c>
      <c r="F17" s="7">
        <v>93700</v>
      </c>
      <c r="G17" s="12">
        <f t="shared" si="0"/>
        <v>40.739130434782609</v>
      </c>
      <c r="H17" s="7">
        <v>187402</v>
      </c>
      <c r="I17" s="7">
        <v>18750</v>
      </c>
      <c r="J17" s="7">
        <f t="shared" si="1"/>
        <v>211250</v>
      </c>
      <c r="K17" s="7">
        <v>148854.375</v>
      </c>
      <c r="L17" s="22">
        <f t="shared" si="2"/>
        <v>1.4191722614803899</v>
      </c>
      <c r="M17" s="26" t="s">
        <v>17</v>
      </c>
      <c r="N17" t="s">
        <v>18</v>
      </c>
      <c r="O17" t="s">
        <v>19</v>
      </c>
      <c r="P17">
        <v>401</v>
      </c>
    </row>
    <row r="18" spans="1:16" x14ac:dyDescent="0.25">
      <c r="A18" t="s">
        <v>60</v>
      </c>
      <c r="B18" t="s">
        <v>61</v>
      </c>
      <c r="C18" s="17">
        <v>45313</v>
      </c>
      <c r="D18" s="7">
        <v>175900</v>
      </c>
      <c r="E18" s="7">
        <v>175900</v>
      </c>
      <c r="F18" s="7">
        <v>72000</v>
      </c>
      <c r="G18" s="12">
        <f t="shared" si="0"/>
        <v>40.932347924957362</v>
      </c>
      <c r="H18" s="7">
        <v>143958</v>
      </c>
      <c r="I18" s="7">
        <v>15000</v>
      </c>
      <c r="J18" s="7">
        <f t="shared" si="1"/>
        <v>160900</v>
      </c>
      <c r="K18" s="7">
        <v>113819.9453125</v>
      </c>
      <c r="L18" s="22">
        <f t="shared" si="2"/>
        <v>1.4136362441419092</v>
      </c>
      <c r="M18" s="26" t="s">
        <v>17</v>
      </c>
      <c r="N18" t="s">
        <v>18</v>
      </c>
      <c r="O18" t="s">
        <v>19</v>
      </c>
      <c r="P18">
        <v>401</v>
      </c>
    </row>
    <row r="19" spans="1:16" x14ac:dyDescent="0.25">
      <c r="A19" t="s">
        <v>62</v>
      </c>
      <c r="B19" t="s">
        <v>63</v>
      </c>
      <c r="C19" s="17">
        <v>44841</v>
      </c>
      <c r="D19" s="7">
        <v>249000</v>
      </c>
      <c r="E19" s="7">
        <v>249000</v>
      </c>
      <c r="F19" s="7">
        <v>108100</v>
      </c>
      <c r="G19" s="12">
        <f t="shared" si="0"/>
        <v>43.413654618473899</v>
      </c>
      <c r="H19" s="7">
        <v>216118</v>
      </c>
      <c r="I19" s="7">
        <v>23166</v>
      </c>
      <c r="J19" s="7">
        <f t="shared" si="1"/>
        <v>225834</v>
      </c>
      <c r="K19" s="7">
        <v>170301.859375</v>
      </c>
      <c r="L19" s="22">
        <f t="shared" si="2"/>
        <v>1.3260806477909308</v>
      </c>
      <c r="M19" s="26" t="s">
        <v>17</v>
      </c>
      <c r="N19" t="s">
        <v>18</v>
      </c>
      <c r="O19" t="s">
        <v>19</v>
      </c>
      <c r="P19">
        <v>401</v>
      </c>
    </row>
    <row r="20" spans="1:16" x14ac:dyDescent="0.25">
      <c r="A20" t="s">
        <v>64</v>
      </c>
      <c r="B20" t="s">
        <v>65</v>
      </c>
      <c r="C20" s="17">
        <v>44729</v>
      </c>
      <c r="D20" s="7">
        <v>120000</v>
      </c>
      <c r="E20" s="7">
        <v>120000</v>
      </c>
      <c r="F20" s="7">
        <v>69400</v>
      </c>
      <c r="G20" s="12">
        <f t="shared" si="0"/>
        <v>57.833333333333336</v>
      </c>
      <c r="H20" s="7">
        <v>138721</v>
      </c>
      <c r="I20" s="7">
        <v>15000</v>
      </c>
      <c r="J20" s="7">
        <f t="shared" si="1"/>
        <v>105000</v>
      </c>
      <c r="K20" s="7">
        <v>109197.703125</v>
      </c>
      <c r="L20" s="22">
        <f t="shared" si="2"/>
        <v>0.96155868663102895</v>
      </c>
      <c r="M20" s="26" t="s">
        <v>17</v>
      </c>
      <c r="N20" t="s">
        <v>18</v>
      </c>
      <c r="O20" t="s">
        <v>19</v>
      </c>
      <c r="P20">
        <v>401</v>
      </c>
    </row>
    <row r="21" spans="1:16" x14ac:dyDescent="0.25">
      <c r="A21" t="s">
        <v>66</v>
      </c>
      <c r="B21" t="s">
        <v>67</v>
      </c>
      <c r="C21" s="17">
        <v>44932</v>
      </c>
      <c r="D21" s="7">
        <v>199900</v>
      </c>
      <c r="E21" s="7">
        <v>199900</v>
      </c>
      <c r="F21" s="7">
        <v>83400</v>
      </c>
      <c r="G21" s="12">
        <f t="shared" si="0"/>
        <v>41.720860430215104</v>
      </c>
      <c r="H21" s="7">
        <v>166851</v>
      </c>
      <c r="I21" s="7">
        <v>15000</v>
      </c>
      <c r="J21" s="7">
        <f t="shared" si="1"/>
        <v>184900</v>
      </c>
      <c r="K21" s="7">
        <v>134025.59375</v>
      </c>
      <c r="L21" s="22">
        <f t="shared" si="2"/>
        <v>1.379587247678207</v>
      </c>
      <c r="M21" s="26" t="s">
        <v>17</v>
      </c>
      <c r="N21" t="s">
        <v>18</v>
      </c>
      <c r="O21" t="s">
        <v>19</v>
      </c>
      <c r="P21">
        <v>401</v>
      </c>
    </row>
    <row r="22" spans="1:16" ht="15.75" thickBot="1" x14ac:dyDescent="0.3">
      <c r="A22" t="s">
        <v>68</v>
      </c>
      <c r="B22" t="s">
        <v>69</v>
      </c>
      <c r="C22" s="17">
        <v>44869</v>
      </c>
      <c r="D22" s="7">
        <v>269000</v>
      </c>
      <c r="E22" s="7">
        <v>269000</v>
      </c>
      <c r="F22" s="7">
        <v>118600</v>
      </c>
      <c r="G22" s="12">
        <f t="shared" si="0"/>
        <v>44.089219330855016</v>
      </c>
      <c r="H22" s="7">
        <v>237257</v>
      </c>
      <c r="I22" s="7">
        <v>25500</v>
      </c>
      <c r="J22" s="7">
        <f t="shared" si="1"/>
        <v>243500</v>
      </c>
      <c r="K22" s="7">
        <v>186899.375</v>
      </c>
      <c r="L22" s="22">
        <f t="shared" si="2"/>
        <v>1.3028400977798882</v>
      </c>
      <c r="M22" s="26" t="s">
        <v>17</v>
      </c>
      <c r="N22" t="s">
        <v>18</v>
      </c>
      <c r="O22" t="s">
        <v>19</v>
      </c>
      <c r="P22">
        <v>401</v>
      </c>
    </row>
    <row r="23" spans="1:16" ht="15.75" thickTop="1" x14ac:dyDescent="0.25">
      <c r="A23" s="3"/>
      <c r="B23" s="3"/>
      <c r="C23" s="18" t="s">
        <v>70</v>
      </c>
      <c r="D23" s="8">
        <f>+SUM(D5:D22)</f>
        <v>3919307</v>
      </c>
      <c r="E23" s="8">
        <f>+SUM(E5:E22)</f>
        <v>3919307</v>
      </c>
      <c r="F23" s="8">
        <f>+SUM(F5:F22)</f>
        <v>1794800</v>
      </c>
      <c r="G23" s="13"/>
      <c r="H23" s="8">
        <f>+SUM(H5:H22)</f>
        <v>3589752</v>
      </c>
      <c r="I23" s="8"/>
      <c r="J23" s="8">
        <f>+SUM(J5:J22)</f>
        <v>3332040</v>
      </c>
      <c r="K23" s="8">
        <f>+SUM(K5:K22)</f>
        <v>2650030.8671875</v>
      </c>
      <c r="L23" s="23"/>
      <c r="M23" s="27"/>
      <c r="N23" s="3"/>
      <c r="O23" s="3"/>
      <c r="P23" s="3"/>
    </row>
    <row r="24" spans="1:16" x14ac:dyDescent="0.25">
      <c r="A24" s="4"/>
      <c r="B24" s="4"/>
      <c r="C24" s="19"/>
      <c r="D24" s="9"/>
      <c r="E24" s="9"/>
      <c r="F24" s="9" t="s">
        <v>71</v>
      </c>
      <c r="G24" s="14">
        <f>F23/E23*100</f>
        <v>45.793809977120951</v>
      </c>
      <c r="H24" s="9"/>
      <c r="I24" s="9"/>
      <c r="J24" s="9"/>
      <c r="K24" s="31" t="s">
        <v>72</v>
      </c>
      <c r="L24" s="32">
        <f>J23/K23</f>
        <v>1.2573589391946676</v>
      </c>
      <c r="M24" s="28" t="s">
        <v>22</v>
      </c>
      <c r="N24" s="4"/>
      <c r="O24" s="4"/>
      <c r="P24" s="4"/>
    </row>
    <row r="25" spans="1:16" x14ac:dyDescent="0.25">
      <c r="A25" s="5"/>
      <c r="B25" s="5"/>
      <c r="C25" s="20"/>
      <c r="D25" s="10"/>
      <c r="E25" s="10"/>
      <c r="F25" s="10" t="s">
        <v>73</v>
      </c>
      <c r="G25" s="15">
        <f>STDEV(G5:G22)</f>
        <v>11.974285407593252</v>
      </c>
      <c r="H25" s="10"/>
      <c r="I25" s="10"/>
      <c r="J25" s="10"/>
      <c r="K25" s="10" t="s">
        <v>74</v>
      </c>
      <c r="L25" s="24">
        <f>AVERAGE(L5:L22)</f>
        <v>1.2108248573607245</v>
      </c>
      <c r="M25" s="30" t="s">
        <v>22</v>
      </c>
      <c r="N25" s="5"/>
      <c r="O25" s="5"/>
      <c r="P25" s="5"/>
    </row>
    <row r="30" spans="1:16" x14ac:dyDescent="0.25">
      <c r="A30" t="s">
        <v>76</v>
      </c>
      <c r="B30" t="s">
        <v>57</v>
      </c>
      <c r="C30" s="17">
        <v>45182</v>
      </c>
      <c r="D30" s="7">
        <v>259000</v>
      </c>
      <c r="E30" s="7">
        <v>259000</v>
      </c>
      <c r="F30" s="7">
        <v>77100</v>
      </c>
      <c r="G30" s="12">
        <f t="shared" ref="G30:G39" si="3">F30/E30*100</f>
        <v>29.768339768339768</v>
      </c>
      <c r="H30" s="7">
        <v>154310</v>
      </c>
      <c r="I30" s="7">
        <v>37815</v>
      </c>
      <c r="J30" s="7">
        <f t="shared" ref="J30:J39" si="4">E30-I30</f>
        <v>221185</v>
      </c>
      <c r="K30" s="7">
        <v>102819.9453125</v>
      </c>
      <c r="L30" s="22">
        <f t="shared" ref="L30:L39" si="5">J30/K30</f>
        <v>2.1511876837490416</v>
      </c>
      <c r="M30" s="26" t="s">
        <v>17</v>
      </c>
      <c r="N30" t="s">
        <v>18</v>
      </c>
      <c r="O30" t="s">
        <v>19</v>
      </c>
      <c r="P30">
        <v>401</v>
      </c>
    </row>
    <row r="31" spans="1:16" x14ac:dyDescent="0.25">
      <c r="A31" t="s">
        <v>33</v>
      </c>
      <c r="B31" t="s">
        <v>34</v>
      </c>
      <c r="C31" s="17">
        <v>44851</v>
      </c>
      <c r="D31" s="7">
        <v>71000</v>
      </c>
      <c r="E31" s="7">
        <v>71000</v>
      </c>
      <c r="F31" s="7">
        <v>64400</v>
      </c>
      <c r="G31" s="12">
        <f t="shared" si="3"/>
        <v>90.704225352112672</v>
      </c>
      <c r="H31" s="7">
        <v>128897</v>
      </c>
      <c r="I31" s="7">
        <v>32152</v>
      </c>
      <c r="J31" s="7">
        <f t="shared" si="4"/>
        <v>38848</v>
      </c>
      <c r="K31" s="7">
        <v>85388.3515625</v>
      </c>
      <c r="L31" s="22">
        <f t="shared" si="5"/>
        <v>0.45495666902019077</v>
      </c>
      <c r="M31" s="26" t="s">
        <v>17</v>
      </c>
      <c r="N31" t="s">
        <v>18</v>
      </c>
      <c r="O31" t="s">
        <v>19</v>
      </c>
      <c r="P31">
        <v>401</v>
      </c>
    </row>
    <row r="32" spans="1:16" x14ac:dyDescent="0.25">
      <c r="A32" t="s">
        <v>35</v>
      </c>
      <c r="B32" t="s">
        <v>36</v>
      </c>
      <c r="C32" s="17">
        <v>45201</v>
      </c>
      <c r="D32" s="7">
        <v>80000</v>
      </c>
      <c r="E32" s="7">
        <v>80000</v>
      </c>
      <c r="F32" s="7">
        <v>73200</v>
      </c>
      <c r="G32" s="12">
        <f t="shared" si="3"/>
        <v>91.5</v>
      </c>
      <c r="H32" s="7">
        <v>146425</v>
      </c>
      <c r="I32" s="7">
        <v>52300</v>
      </c>
      <c r="J32" s="7">
        <f t="shared" si="4"/>
        <v>27700</v>
      </c>
      <c r="K32" s="7">
        <v>83075.90625</v>
      </c>
      <c r="L32" s="22">
        <f t="shared" si="5"/>
        <v>0.33343000697028208</v>
      </c>
      <c r="M32" s="26" t="s">
        <v>17</v>
      </c>
      <c r="N32" t="s">
        <v>18</v>
      </c>
      <c r="O32" t="s">
        <v>19</v>
      </c>
      <c r="P32">
        <v>401</v>
      </c>
    </row>
    <row r="33" spans="1:16" x14ac:dyDescent="0.25">
      <c r="A33" t="s">
        <v>37</v>
      </c>
      <c r="B33" t="s">
        <v>38</v>
      </c>
      <c r="C33" s="17">
        <v>44840</v>
      </c>
      <c r="D33" s="7">
        <v>165000</v>
      </c>
      <c r="E33" s="7">
        <v>165000</v>
      </c>
      <c r="F33" s="7">
        <v>42000</v>
      </c>
      <c r="G33" s="12">
        <f t="shared" si="3"/>
        <v>25.454545454545453</v>
      </c>
      <c r="H33" s="7">
        <v>83922</v>
      </c>
      <c r="I33" s="7">
        <v>11600</v>
      </c>
      <c r="J33" s="7">
        <f t="shared" si="4"/>
        <v>153400</v>
      </c>
      <c r="K33" s="7">
        <v>63832.3046875</v>
      </c>
      <c r="L33" s="22">
        <f t="shared" si="5"/>
        <v>2.4031718853171795</v>
      </c>
      <c r="M33" s="26" t="s">
        <v>17</v>
      </c>
      <c r="N33" t="s">
        <v>18</v>
      </c>
      <c r="O33" t="s">
        <v>19</v>
      </c>
      <c r="P33">
        <v>401</v>
      </c>
    </row>
    <row r="34" spans="1:16" x14ac:dyDescent="0.25">
      <c r="A34" t="s">
        <v>39</v>
      </c>
      <c r="B34" t="s">
        <v>40</v>
      </c>
      <c r="C34" s="17">
        <v>45237</v>
      </c>
      <c r="D34" s="7">
        <v>167500</v>
      </c>
      <c r="E34" s="7">
        <v>167500</v>
      </c>
      <c r="F34" s="7">
        <v>153700</v>
      </c>
      <c r="G34" s="12">
        <f t="shared" si="3"/>
        <v>91.761194029850742</v>
      </c>
      <c r="H34" s="7">
        <v>307375</v>
      </c>
      <c r="I34" s="7">
        <v>109000</v>
      </c>
      <c r="J34" s="7">
        <f t="shared" si="4"/>
        <v>58500</v>
      </c>
      <c r="K34" s="7">
        <v>175088.265625</v>
      </c>
      <c r="L34" s="22">
        <f t="shared" si="5"/>
        <v>0.33411719392602784</v>
      </c>
      <c r="M34" s="26" t="s">
        <v>17</v>
      </c>
      <c r="N34" t="s">
        <v>18</v>
      </c>
      <c r="O34" t="s">
        <v>19</v>
      </c>
      <c r="P34">
        <v>401</v>
      </c>
    </row>
    <row r="35" spans="1:16" x14ac:dyDescent="0.25">
      <c r="A35" t="s">
        <v>47</v>
      </c>
      <c r="B35" t="s">
        <v>48</v>
      </c>
      <c r="C35" s="17">
        <v>44729</v>
      </c>
      <c r="D35" s="7">
        <v>346000</v>
      </c>
      <c r="E35" s="7">
        <v>346000</v>
      </c>
      <c r="F35" s="7">
        <v>138000</v>
      </c>
      <c r="G35" s="12">
        <f t="shared" si="3"/>
        <v>39.884393063583815</v>
      </c>
      <c r="H35" s="7">
        <v>276041</v>
      </c>
      <c r="I35" s="7">
        <v>106213</v>
      </c>
      <c r="J35" s="7">
        <f t="shared" si="4"/>
        <v>239787</v>
      </c>
      <c r="K35" s="7">
        <v>149892.328125</v>
      </c>
      <c r="L35" s="22">
        <f t="shared" si="5"/>
        <v>1.5997283049739142</v>
      </c>
      <c r="M35" s="26" t="s">
        <v>17</v>
      </c>
      <c r="N35" t="s">
        <v>18</v>
      </c>
      <c r="O35" t="s">
        <v>19</v>
      </c>
      <c r="P35">
        <v>401</v>
      </c>
    </row>
    <row r="36" spans="1:16" x14ac:dyDescent="0.25">
      <c r="A36" t="s">
        <v>49</v>
      </c>
      <c r="B36" t="s">
        <v>50</v>
      </c>
      <c r="C36" s="17">
        <v>44750</v>
      </c>
      <c r="D36" s="7">
        <v>179900</v>
      </c>
      <c r="E36" s="7">
        <v>179900</v>
      </c>
      <c r="F36" s="7">
        <v>54500</v>
      </c>
      <c r="G36" s="12">
        <f t="shared" si="3"/>
        <v>30.294608115619788</v>
      </c>
      <c r="H36" s="7">
        <v>108932</v>
      </c>
      <c r="I36" s="7">
        <v>15000</v>
      </c>
      <c r="J36" s="7">
        <f t="shared" si="4"/>
        <v>164900</v>
      </c>
      <c r="K36" s="7">
        <v>82905.5625</v>
      </c>
      <c r="L36" s="22">
        <f t="shared" si="5"/>
        <v>1.9890100860240831</v>
      </c>
      <c r="M36" s="26" t="s">
        <v>17</v>
      </c>
      <c r="N36" t="s">
        <v>18</v>
      </c>
      <c r="O36" t="s">
        <v>19</v>
      </c>
      <c r="P36">
        <v>401</v>
      </c>
    </row>
    <row r="37" spans="1:16" x14ac:dyDescent="0.25">
      <c r="A37" t="s">
        <v>51</v>
      </c>
      <c r="B37" t="s">
        <v>52</v>
      </c>
      <c r="C37" s="17">
        <v>45229</v>
      </c>
      <c r="D37" s="7">
        <v>219000</v>
      </c>
      <c r="E37" s="7">
        <v>219000</v>
      </c>
      <c r="F37" s="7">
        <v>64800</v>
      </c>
      <c r="G37" s="12">
        <f t="shared" si="3"/>
        <v>29.589041095890412</v>
      </c>
      <c r="H37" s="7">
        <v>129621</v>
      </c>
      <c r="I37" s="7">
        <v>15300</v>
      </c>
      <c r="J37" s="7">
        <f t="shared" si="4"/>
        <v>203700</v>
      </c>
      <c r="K37" s="7">
        <v>100901.1484375</v>
      </c>
      <c r="L37" s="22">
        <f t="shared" si="5"/>
        <v>2.0188075473310936</v>
      </c>
      <c r="M37" s="26" t="s">
        <v>17</v>
      </c>
      <c r="N37" t="s">
        <v>18</v>
      </c>
      <c r="O37" t="s">
        <v>19</v>
      </c>
      <c r="P37">
        <v>401</v>
      </c>
    </row>
    <row r="38" spans="1:16" x14ac:dyDescent="0.25">
      <c r="A38" t="s">
        <v>53</v>
      </c>
      <c r="B38" t="s">
        <v>54</v>
      </c>
      <c r="C38" s="17">
        <v>45054</v>
      </c>
      <c r="D38" s="7">
        <v>250000</v>
      </c>
      <c r="E38" s="7">
        <v>250000</v>
      </c>
      <c r="F38" s="7">
        <v>67000</v>
      </c>
      <c r="G38" s="12">
        <f t="shared" si="3"/>
        <v>26.8</v>
      </c>
      <c r="H38" s="7">
        <v>134018</v>
      </c>
      <c r="I38" s="7">
        <v>24567</v>
      </c>
      <c r="J38" s="7">
        <f t="shared" si="4"/>
        <v>225433</v>
      </c>
      <c r="K38" s="7">
        <v>96602.828125</v>
      </c>
      <c r="L38" s="22">
        <f t="shared" si="5"/>
        <v>2.3336066280409429</v>
      </c>
      <c r="M38" s="26" t="s">
        <v>17</v>
      </c>
      <c r="N38" t="s">
        <v>18</v>
      </c>
      <c r="O38" t="s">
        <v>19</v>
      </c>
      <c r="P38">
        <v>401</v>
      </c>
    </row>
    <row r="39" spans="1:16" x14ac:dyDescent="0.25">
      <c r="A39" t="s">
        <v>64</v>
      </c>
      <c r="B39" t="s">
        <v>65</v>
      </c>
      <c r="C39" s="17">
        <v>44939</v>
      </c>
      <c r="D39" s="7">
        <v>220000</v>
      </c>
      <c r="E39" s="7">
        <v>220000</v>
      </c>
      <c r="F39" s="7">
        <v>69400</v>
      </c>
      <c r="G39" s="12">
        <f t="shared" si="3"/>
        <v>31.545454545454543</v>
      </c>
      <c r="H39" s="7">
        <v>138721</v>
      </c>
      <c r="I39" s="7">
        <v>15000</v>
      </c>
      <c r="J39" s="7">
        <f t="shared" si="4"/>
        <v>205000</v>
      </c>
      <c r="K39" s="7">
        <v>109197.703125</v>
      </c>
      <c r="L39" s="22">
        <f t="shared" si="5"/>
        <v>1.877328864374866</v>
      </c>
      <c r="M39" s="26" t="s">
        <v>17</v>
      </c>
      <c r="N39" t="s">
        <v>18</v>
      </c>
      <c r="O39" t="s">
        <v>19</v>
      </c>
      <c r="P39">
        <v>401</v>
      </c>
    </row>
  </sheetData>
  <mergeCells count="1">
    <mergeCell ref="A1:P1"/>
  </mergeCells>
  <conditionalFormatting sqref="A5:P22 A30:P39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 Assessor</dc:creator>
  <cp:lastModifiedBy>Elba Assessor</cp:lastModifiedBy>
  <cp:lastPrinted>2025-03-03T23:56:18Z</cp:lastPrinted>
  <dcterms:created xsi:type="dcterms:W3CDTF">2025-01-30T16:49:58Z</dcterms:created>
  <dcterms:modified xsi:type="dcterms:W3CDTF">2025-03-03T23:56:21Z</dcterms:modified>
</cp:coreProperties>
</file>