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J17" i="2"/>
  <c r="L17" i="2" s="1"/>
  <c r="G5" i="2"/>
  <c r="J5" i="2"/>
  <c r="G6" i="2"/>
  <c r="J6" i="2"/>
  <c r="L6" i="2" s="1"/>
  <c r="G7" i="2"/>
  <c r="J7" i="2"/>
  <c r="L7" i="2" s="1"/>
  <c r="G16" i="2"/>
  <c r="J16" i="2"/>
  <c r="G8" i="2"/>
  <c r="J8" i="2"/>
  <c r="L8" i="2" s="1"/>
  <c r="G18" i="2"/>
  <c r="J18" i="2"/>
  <c r="L18" i="2" s="1"/>
  <c r="G19" i="2"/>
  <c r="J19" i="2"/>
  <c r="L19" i="2" s="1"/>
  <c r="G20" i="2"/>
  <c r="J20" i="2"/>
  <c r="L20" i="2" s="1"/>
  <c r="G9" i="2"/>
  <c r="J9" i="2"/>
  <c r="L9" i="2" s="1"/>
  <c r="G21" i="2"/>
  <c r="J21" i="2"/>
  <c r="L21" i="2" s="1"/>
  <c r="G10" i="2"/>
  <c r="J10" i="2"/>
  <c r="L10" i="2" s="1"/>
  <c r="D11" i="2"/>
  <c r="E11" i="2"/>
  <c r="F11" i="2"/>
  <c r="H11" i="2"/>
  <c r="K11" i="2"/>
  <c r="G12" i="2" l="1"/>
  <c r="G13" i="2"/>
  <c r="J11" i="2"/>
  <c r="L12" i="2" s="1"/>
  <c r="L5" i="2"/>
  <c r="L16" i="2"/>
  <c r="L13" i="2" l="1"/>
</calcChain>
</file>

<file path=xl/sharedStrings.xml><?xml version="1.0" encoding="utf-8"?>
<sst xmlns="http://schemas.openxmlformats.org/spreadsheetml/2006/main" count="82" uniqueCount="49">
  <si>
    <t>Parcel Number</t>
  </si>
  <si>
    <t>Street Address</t>
  </si>
  <si>
    <t>Sale Date</t>
  </si>
  <si>
    <t>Sale Price</t>
  </si>
  <si>
    <t>Adj. Sale $</t>
  </si>
  <si>
    <t>Cur. Asmnt.</t>
  </si>
  <si>
    <t>Asd/Adj. Sale</t>
  </si>
  <si>
    <t>Cur. Appraisal</t>
  </si>
  <si>
    <t>Land + Yard</t>
  </si>
  <si>
    <t>Bldg. Residual</t>
  </si>
  <si>
    <t>Cost Man. $</t>
  </si>
  <si>
    <t>E.C.F.</t>
  </si>
  <si>
    <t>ECF Area</t>
  </si>
  <si>
    <t>Use Code</t>
  </si>
  <si>
    <t>Land Table</t>
  </si>
  <si>
    <t>008-002-010-10</t>
  </si>
  <si>
    <t>210 GRAY RD</t>
  </si>
  <si>
    <t>012</t>
  </si>
  <si>
    <t>IMPROVED RES W/BUILDING</t>
  </si>
  <si>
    <t>RURAL RESIDENTIAL</t>
  </si>
  <si>
    <t>008-002-019-00</t>
  </si>
  <si>
    <t>3638 DAVISON RD</t>
  </si>
  <si>
    <t>008-003-020-00</t>
  </si>
  <si>
    <t>109 GRAY RD</t>
  </si>
  <si>
    <t>008-004-001-02</t>
  </si>
  <si>
    <t>4571 W OREGON RD</t>
  </si>
  <si>
    <t>008-004-001-03</t>
  </si>
  <si>
    <t>4511 W OREGON RD</t>
  </si>
  <si>
    <t>008-004-021-00</t>
  </si>
  <si>
    <t>431 N ELM GROVE RD</t>
  </si>
  <si>
    <t>008-004-029-00</t>
  </si>
  <si>
    <t>146 N ELM GROVE RD</t>
  </si>
  <si>
    <t>008-005-041-00</t>
  </si>
  <si>
    <t>5444 DAVISON RD</t>
  </si>
  <si>
    <t>008-005-044-00</t>
  </si>
  <si>
    <t>5434 DAVISON RD</t>
  </si>
  <si>
    <t>008-005-047-00</t>
  </si>
  <si>
    <t>5400 DAVISON RD</t>
  </si>
  <si>
    <t>008-006-003-00</t>
  </si>
  <si>
    <t>445 N ELBA RD</t>
  </si>
  <si>
    <t>008-007-005-00</t>
  </si>
  <si>
    <t>60 S ELBA RD</t>
  </si>
  <si>
    <t>Totals:</t>
  </si>
  <si>
    <t>Sale. Ratio =&gt;</t>
  </si>
  <si>
    <t>E.C.F. =&gt;</t>
  </si>
  <si>
    <t>Std. Dev. =&gt;</t>
  </si>
  <si>
    <t>Ave. E.C.F. =&gt;</t>
  </si>
  <si>
    <t>Class</t>
  </si>
  <si>
    <t>NEIGHBORHOOD 012 RA N OF RR TRACKS ECF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</si>
</sst>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7" fontId="2" fillId="3" borderId="2" xfId="0" applyNumberFormat="1" applyFont="1" applyFill="1" applyBorder="1" applyAlignment="1">
      <alignment horizontal="right"/>
    </xf>
    <xf numFmtId="6" fontId="2" fillId="4" borderId="0" xfId="0" applyNumberFormat="1" applyFont="1" applyFill="1" applyBorder="1"/>
    <xf numFmtId="166" fontId="2" fillId="4" borderId="0" xfId="0" applyNumberFormat="1" applyFont="1" applyFill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1"/>
  <sheetViews>
    <sheetView tabSelected="1" topLeftCell="B1" workbookViewId="0">
      <selection activeCell="B2" sqref="B2"/>
    </sheetView>
  </sheetViews>
  <sheetFormatPr defaultRowHeight="15" x14ac:dyDescent="0.25"/>
  <cols>
    <col min="1" max="1" width="14.28515625" bestFit="1" customWidth="1"/>
    <col min="2" max="2" width="19.5703125" bestFit="1" customWidth="1"/>
    <col min="3" max="3" width="9.28515625" style="17" bestFit="1" customWidth="1"/>
    <col min="4" max="5" width="10.85546875" style="7" bestFit="1" customWidth="1"/>
    <col min="6" max="6" width="12.7109375" style="7" bestFit="1" customWidth="1"/>
    <col min="7" max="7" width="12.85546875" style="12" bestFit="1" customWidth="1"/>
    <col min="8" max="8" width="13.42578125" style="7" bestFit="1" customWidth="1"/>
    <col min="9" max="9" width="11" style="7" bestFit="1" customWidth="1"/>
    <col min="10" max="10" width="13.5703125" style="7" bestFit="1" customWidth="1"/>
    <col min="11" max="11" width="12.7109375" style="7" bestFit="1" customWidth="1"/>
    <col min="12" max="12" width="7" style="22" bestFit="1" customWidth="1"/>
    <col min="13" max="13" width="11.5703125" style="29" bestFit="1" customWidth="1"/>
    <col min="14" max="14" width="13.7109375" customWidth="1"/>
    <col min="15" max="15" width="18.5703125" bestFit="1" customWidth="1"/>
    <col min="16" max="16" width="5.42578125" bestFit="1" customWidth="1"/>
  </cols>
  <sheetData>
    <row r="1" spans="1:41" ht="18.75" x14ac:dyDescent="0.3">
      <c r="B1" s="33" t="s">
        <v>48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4" spans="1:41" x14ac:dyDescent="0.25">
      <c r="A4" s="1" t="s">
        <v>0</v>
      </c>
      <c r="B4" s="1" t="s">
        <v>1</v>
      </c>
      <c r="C4" s="16" t="s">
        <v>2</v>
      </c>
      <c r="D4" s="6" t="s">
        <v>3</v>
      </c>
      <c r="E4" s="6" t="s">
        <v>4</v>
      </c>
      <c r="F4" s="6" t="s">
        <v>5</v>
      </c>
      <c r="G4" s="11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21" t="s">
        <v>11</v>
      </c>
      <c r="M4" s="25" t="s">
        <v>12</v>
      </c>
      <c r="N4" s="1" t="s">
        <v>13</v>
      </c>
      <c r="O4" s="1" t="s">
        <v>14</v>
      </c>
      <c r="P4" s="1" t="s">
        <v>47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x14ac:dyDescent="0.25">
      <c r="A5" t="s">
        <v>20</v>
      </c>
      <c r="B5" t="s">
        <v>21</v>
      </c>
      <c r="C5" s="17">
        <v>44694</v>
      </c>
      <c r="D5" s="7">
        <v>200000</v>
      </c>
      <c r="E5" s="7">
        <v>200000</v>
      </c>
      <c r="F5" s="7">
        <v>81600</v>
      </c>
      <c r="G5" s="12">
        <f t="shared" ref="G5:G10" si="0">F5/E5*100</f>
        <v>40.799999999999997</v>
      </c>
      <c r="H5" s="7">
        <v>163130</v>
      </c>
      <c r="I5" s="7">
        <v>4600</v>
      </c>
      <c r="J5" s="7">
        <f t="shared" ref="J5:J10" si="1">E5-I5</f>
        <v>195400</v>
      </c>
      <c r="K5" s="7">
        <v>138212.734375</v>
      </c>
      <c r="L5" s="22">
        <f t="shared" ref="L5:L10" si="2">J5/K5</f>
        <v>1.4137626383241866</v>
      </c>
      <c r="M5" s="26" t="s">
        <v>17</v>
      </c>
      <c r="N5" t="s">
        <v>18</v>
      </c>
      <c r="O5" t="s">
        <v>19</v>
      </c>
      <c r="P5">
        <v>401</v>
      </c>
    </row>
    <row r="6" spans="1:41" x14ac:dyDescent="0.25">
      <c r="A6" t="s">
        <v>22</v>
      </c>
      <c r="B6" t="s">
        <v>23</v>
      </c>
      <c r="C6" s="17">
        <v>45005</v>
      </c>
      <c r="D6" s="7">
        <v>270000</v>
      </c>
      <c r="E6" s="7">
        <v>270000</v>
      </c>
      <c r="F6" s="7">
        <v>156000</v>
      </c>
      <c r="G6" s="12">
        <f t="shared" si="0"/>
        <v>57.777777777777771</v>
      </c>
      <c r="H6" s="7">
        <v>311951</v>
      </c>
      <c r="I6" s="7">
        <v>164332</v>
      </c>
      <c r="J6" s="7">
        <f t="shared" si="1"/>
        <v>105668</v>
      </c>
      <c r="K6" s="7">
        <v>128700.0859375</v>
      </c>
      <c r="L6" s="22">
        <f t="shared" si="2"/>
        <v>0.82104063280357897</v>
      </c>
      <c r="M6" s="26" t="s">
        <v>17</v>
      </c>
      <c r="N6" t="s">
        <v>18</v>
      </c>
      <c r="O6" t="s">
        <v>19</v>
      </c>
      <c r="P6">
        <v>401</v>
      </c>
    </row>
    <row r="7" spans="1:41" x14ac:dyDescent="0.25">
      <c r="A7" t="s">
        <v>24</v>
      </c>
      <c r="B7" t="s">
        <v>25</v>
      </c>
      <c r="C7" s="17">
        <v>45205</v>
      </c>
      <c r="D7" s="7">
        <v>472000</v>
      </c>
      <c r="E7" s="7">
        <v>472000</v>
      </c>
      <c r="F7" s="7">
        <v>201600</v>
      </c>
      <c r="G7" s="12">
        <f t="shared" si="0"/>
        <v>42.711864406779661</v>
      </c>
      <c r="H7" s="7">
        <v>403285</v>
      </c>
      <c r="I7" s="7">
        <v>81053</v>
      </c>
      <c r="J7" s="7">
        <f t="shared" si="1"/>
        <v>390947</v>
      </c>
      <c r="K7" s="7">
        <v>280934.625</v>
      </c>
      <c r="L7" s="22">
        <f t="shared" si="2"/>
        <v>1.3915942187617494</v>
      </c>
      <c r="M7" s="26" t="s">
        <v>17</v>
      </c>
      <c r="N7" t="s">
        <v>18</v>
      </c>
      <c r="O7" t="s">
        <v>19</v>
      </c>
      <c r="P7">
        <v>401</v>
      </c>
    </row>
    <row r="8" spans="1:41" x14ac:dyDescent="0.25">
      <c r="A8" t="s">
        <v>28</v>
      </c>
      <c r="B8" t="s">
        <v>29</v>
      </c>
      <c r="C8" s="17">
        <v>45107</v>
      </c>
      <c r="D8" s="7">
        <v>225000</v>
      </c>
      <c r="E8" s="7">
        <v>225000</v>
      </c>
      <c r="F8" s="7">
        <v>103500</v>
      </c>
      <c r="G8" s="12">
        <f t="shared" si="0"/>
        <v>46</v>
      </c>
      <c r="H8" s="7">
        <v>207023</v>
      </c>
      <c r="I8" s="7">
        <v>32469</v>
      </c>
      <c r="J8" s="7">
        <f t="shared" si="1"/>
        <v>192531</v>
      </c>
      <c r="K8" s="7">
        <v>152183.09375</v>
      </c>
      <c r="L8" s="22">
        <f t="shared" si="2"/>
        <v>1.2651273886985228</v>
      </c>
      <c r="M8" s="26" t="s">
        <v>17</v>
      </c>
      <c r="N8" t="s">
        <v>18</v>
      </c>
      <c r="O8" t="s">
        <v>19</v>
      </c>
      <c r="P8">
        <v>401</v>
      </c>
    </row>
    <row r="9" spans="1:41" x14ac:dyDescent="0.25">
      <c r="A9" t="s">
        <v>36</v>
      </c>
      <c r="B9" t="s">
        <v>37</v>
      </c>
      <c r="C9" s="17">
        <v>44991</v>
      </c>
      <c r="D9" s="7">
        <v>160000</v>
      </c>
      <c r="E9" s="7">
        <v>160000</v>
      </c>
      <c r="F9" s="7">
        <v>69000</v>
      </c>
      <c r="G9" s="12">
        <f t="shared" si="0"/>
        <v>43.125</v>
      </c>
      <c r="H9" s="7">
        <v>138067</v>
      </c>
      <c r="I9" s="7">
        <v>5536</v>
      </c>
      <c r="J9" s="7">
        <f t="shared" si="1"/>
        <v>154464</v>
      </c>
      <c r="K9" s="7">
        <v>115545.7734375</v>
      </c>
      <c r="L9" s="22">
        <f t="shared" si="2"/>
        <v>1.3368208581298848</v>
      </c>
      <c r="M9" s="26" t="s">
        <v>17</v>
      </c>
      <c r="N9" t="s">
        <v>18</v>
      </c>
      <c r="O9" t="s">
        <v>19</v>
      </c>
      <c r="P9">
        <v>401</v>
      </c>
    </row>
    <row r="10" spans="1:41" ht="15.75" thickBot="1" x14ac:dyDescent="0.3">
      <c r="A10" t="s">
        <v>40</v>
      </c>
      <c r="B10" t="s">
        <v>41</v>
      </c>
      <c r="C10" s="17">
        <v>44851</v>
      </c>
      <c r="D10" s="7">
        <v>180000</v>
      </c>
      <c r="E10" s="7">
        <v>180000</v>
      </c>
      <c r="F10" s="7">
        <v>102700</v>
      </c>
      <c r="G10" s="12">
        <f t="shared" si="0"/>
        <v>57.055555555555557</v>
      </c>
      <c r="H10" s="7">
        <v>205412</v>
      </c>
      <c r="I10" s="7">
        <v>9100</v>
      </c>
      <c r="J10" s="7">
        <f t="shared" si="1"/>
        <v>170900</v>
      </c>
      <c r="K10" s="7">
        <v>171152.578125</v>
      </c>
      <c r="L10" s="22">
        <f t="shared" si="2"/>
        <v>0.99852425170706149</v>
      </c>
      <c r="M10" s="26" t="s">
        <v>17</v>
      </c>
      <c r="N10" t="s">
        <v>18</v>
      </c>
      <c r="O10" t="s">
        <v>19</v>
      </c>
      <c r="P10">
        <v>401</v>
      </c>
    </row>
    <row r="11" spans="1:41" ht="15.75" thickTop="1" x14ac:dyDescent="0.25">
      <c r="A11" s="3"/>
      <c r="B11" s="3"/>
      <c r="C11" s="18" t="s">
        <v>42</v>
      </c>
      <c r="D11" s="8">
        <f>+SUM(D5:D10)</f>
        <v>1507000</v>
      </c>
      <c r="E11" s="8">
        <f>+SUM(E5:E10)</f>
        <v>1507000</v>
      </c>
      <c r="F11" s="8">
        <f>+SUM(F5:F10)</f>
        <v>714400</v>
      </c>
      <c r="G11" s="13"/>
      <c r="H11" s="8">
        <f>+SUM(H5:H10)</f>
        <v>1428868</v>
      </c>
      <c r="I11" s="8"/>
      <c r="J11" s="8">
        <f>+SUM(J5:J10)</f>
        <v>1209910</v>
      </c>
      <c r="K11" s="8">
        <f>+SUM(K5:K10)</f>
        <v>986728.890625</v>
      </c>
      <c r="L11" s="23"/>
      <c r="M11" s="27"/>
      <c r="N11" s="3"/>
      <c r="O11" s="3"/>
      <c r="P11" s="3"/>
    </row>
    <row r="12" spans="1:41" x14ac:dyDescent="0.25">
      <c r="A12" s="4"/>
      <c r="B12" s="4"/>
      <c r="C12" s="19"/>
      <c r="D12" s="9"/>
      <c r="E12" s="9"/>
      <c r="F12" s="9" t="s">
        <v>43</v>
      </c>
      <c r="G12" s="14">
        <f>F11/E11*100</f>
        <v>47.405441274054411</v>
      </c>
      <c r="H12" s="9"/>
      <c r="I12" s="9"/>
      <c r="J12" s="9"/>
      <c r="K12" s="31" t="s">
        <v>44</v>
      </c>
      <c r="L12" s="32">
        <f>J11/K11</f>
        <v>1.2261828061339481</v>
      </c>
      <c r="M12" s="28"/>
      <c r="N12" s="4"/>
      <c r="O12" s="4"/>
      <c r="P12" s="4"/>
    </row>
    <row r="13" spans="1:41" x14ac:dyDescent="0.25">
      <c r="A13" s="5"/>
      <c r="B13" s="5"/>
      <c r="C13" s="20"/>
      <c r="D13" s="10"/>
      <c r="E13" s="10"/>
      <c r="F13" s="10" t="s">
        <v>45</v>
      </c>
      <c r="G13" s="15">
        <f>STDEV(G5:G10)</f>
        <v>7.5515726309761844</v>
      </c>
      <c r="H13" s="10"/>
      <c r="I13" s="10"/>
      <c r="J13" s="10"/>
      <c r="K13" s="10" t="s">
        <v>46</v>
      </c>
      <c r="L13" s="24">
        <f>AVERAGE(L5:L10)</f>
        <v>1.2044783314041638</v>
      </c>
      <c r="M13" s="30"/>
      <c r="N13" s="5"/>
      <c r="O13" s="5"/>
      <c r="P13" s="5"/>
    </row>
    <row r="16" spans="1:41" x14ac:dyDescent="0.25">
      <c r="A16" t="s">
        <v>26</v>
      </c>
      <c r="B16" t="s">
        <v>27</v>
      </c>
      <c r="C16" s="17">
        <v>44722</v>
      </c>
      <c r="D16" s="7">
        <v>71000</v>
      </c>
      <c r="E16" s="7">
        <v>71000</v>
      </c>
      <c r="F16" s="7">
        <v>299900</v>
      </c>
      <c r="G16" s="12">
        <f t="shared" ref="G16:G21" si="3">F16/E16*100</f>
        <v>422.39436619718316</v>
      </c>
      <c r="H16" s="7">
        <v>599749</v>
      </c>
      <c r="I16" s="7">
        <v>113890</v>
      </c>
      <c r="J16" s="7">
        <f t="shared" ref="J16:J21" si="4">E16-I16</f>
        <v>-42890</v>
      </c>
      <c r="K16" s="7">
        <v>423591.09375</v>
      </c>
      <c r="L16" s="22">
        <f t="shared" ref="L16:L21" si="5">J16/K16</f>
        <v>-0.10125330922399735</v>
      </c>
      <c r="M16" s="26" t="s">
        <v>17</v>
      </c>
      <c r="N16" t="s">
        <v>18</v>
      </c>
      <c r="O16" t="s">
        <v>19</v>
      </c>
      <c r="P16">
        <v>401</v>
      </c>
    </row>
    <row r="17" spans="1:34" x14ac:dyDescent="0.25">
      <c r="A17" t="s">
        <v>15</v>
      </c>
      <c r="B17" t="s">
        <v>16</v>
      </c>
      <c r="C17" s="17">
        <v>45358</v>
      </c>
      <c r="D17" s="7">
        <v>465000</v>
      </c>
      <c r="E17" s="7">
        <v>465000</v>
      </c>
      <c r="F17" s="7">
        <v>186400</v>
      </c>
      <c r="G17" s="12">
        <f t="shared" si="3"/>
        <v>40.086021505376344</v>
      </c>
      <c r="H17" s="7">
        <v>372767</v>
      </c>
      <c r="I17" s="7">
        <v>149630</v>
      </c>
      <c r="J17" s="7">
        <f t="shared" si="4"/>
        <v>315370</v>
      </c>
      <c r="K17" s="7">
        <v>194539.671875</v>
      </c>
      <c r="L17" s="22">
        <f t="shared" si="5"/>
        <v>1.6211089335168543</v>
      </c>
      <c r="M17" s="26" t="s">
        <v>17</v>
      </c>
      <c r="N17" t="s">
        <v>18</v>
      </c>
      <c r="O17" t="s">
        <v>19</v>
      </c>
      <c r="P17">
        <v>401</v>
      </c>
      <c r="AF17" s="2"/>
      <c r="AH17" s="2"/>
    </row>
    <row r="18" spans="1:34" x14ac:dyDescent="0.25">
      <c r="A18" t="s">
        <v>30</v>
      </c>
      <c r="B18" t="s">
        <v>31</v>
      </c>
      <c r="C18" s="17">
        <v>44834</v>
      </c>
      <c r="D18" s="7">
        <v>550000</v>
      </c>
      <c r="E18" s="7">
        <v>550000</v>
      </c>
      <c r="F18" s="7">
        <v>208500</v>
      </c>
      <c r="G18" s="12">
        <f t="shared" si="3"/>
        <v>37.909090909090907</v>
      </c>
      <c r="H18" s="7">
        <v>417044</v>
      </c>
      <c r="I18" s="7">
        <v>235698</v>
      </c>
      <c r="J18" s="7">
        <f t="shared" si="4"/>
        <v>314302</v>
      </c>
      <c r="K18" s="7">
        <v>158104.625</v>
      </c>
      <c r="L18" s="22">
        <f t="shared" si="5"/>
        <v>1.9879367855304675</v>
      </c>
      <c r="M18" s="26" t="s">
        <v>17</v>
      </c>
      <c r="N18" t="s">
        <v>18</v>
      </c>
      <c r="O18" t="s">
        <v>19</v>
      </c>
      <c r="P18">
        <v>401</v>
      </c>
    </row>
    <row r="19" spans="1:34" x14ac:dyDescent="0.25">
      <c r="A19" t="s">
        <v>32</v>
      </c>
      <c r="B19" t="s">
        <v>33</v>
      </c>
      <c r="C19" s="17">
        <v>45142</v>
      </c>
      <c r="D19" s="7">
        <v>153000</v>
      </c>
      <c r="E19" s="7">
        <v>153000</v>
      </c>
      <c r="F19" s="7">
        <v>58300</v>
      </c>
      <c r="G19" s="12">
        <f t="shared" si="3"/>
        <v>38.104575163398692</v>
      </c>
      <c r="H19" s="7">
        <v>116567</v>
      </c>
      <c r="I19" s="7">
        <v>26595</v>
      </c>
      <c r="J19" s="7">
        <f t="shared" si="4"/>
        <v>126405</v>
      </c>
      <c r="K19" s="7">
        <v>78441.1484375</v>
      </c>
      <c r="L19" s="22">
        <f t="shared" si="5"/>
        <v>1.61146289311045</v>
      </c>
      <c r="M19" s="26" t="s">
        <v>17</v>
      </c>
      <c r="N19" t="s">
        <v>18</v>
      </c>
      <c r="O19" t="s">
        <v>19</v>
      </c>
      <c r="P19">
        <v>401</v>
      </c>
    </row>
    <row r="20" spans="1:34" x14ac:dyDescent="0.25">
      <c r="A20" t="s">
        <v>34</v>
      </c>
      <c r="B20" t="s">
        <v>35</v>
      </c>
      <c r="C20" s="17">
        <v>45243</v>
      </c>
      <c r="D20" s="7">
        <v>85000</v>
      </c>
      <c r="E20" s="7">
        <v>85000</v>
      </c>
      <c r="F20" s="7">
        <v>31500</v>
      </c>
      <c r="G20" s="12">
        <f t="shared" si="3"/>
        <v>37.058823529411768</v>
      </c>
      <c r="H20" s="7">
        <v>63081</v>
      </c>
      <c r="I20" s="7">
        <v>10000</v>
      </c>
      <c r="J20" s="7">
        <f t="shared" si="4"/>
        <v>75000</v>
      </c>
      <c r="K20" s="7">
        <v>46278.1171875</v>
      </c>
      <c r="L20" s="22">
        <f t="shared" si="5"/>
        <v>1.6206363732588922</v>
      </c>
      <c r="M20" s="26" t="s">
        <v>17</v>
      </c>
      <c r="N20" t="s">
        <v>18</v>
      </c>
      <c r="O20" t="s">
        <v>19</v>
      </c>
      <c r="P20">
        <v>401</v>
      </c>
    </row>
    <row r="21" spans="1:34" x14ac:dyDescent="0.25">
      <c r="A21" t="s">
        <v>38</v>
      </c>
      <c r="B21" t="s">
        <v>39</v>
      </c>
      <c r="C21" s="17">
        <v>45371</v>
      </c>
      <c r="D21" s="7">
        <v>315000</v>
      </c>
      <c r="E21" s="7">
        <v>315000</v>
      </c>
      <c r="F21" s="7">
        <v>122200</v>
      </c>
      <c r="G21" s="12">
        <f t="shared" si="3"/>
        <v>38.793650793650791</v>
      </c>
      <c r="H21" s="7">
        <v>244499</v>
      </c>
      <c r="I21" s="7">
        <v>89562</v>
      </c>
      <c r="J21" s="7">
        <f t="shared" si="4"/>
        <v>225438</v>
      </c>
      <c r="K21" s="7">
        <v>135080.203125</v>
      </c>
      <c r="L21" s="22">
        <f t="shared" si="5"/>
        <v>1.6689196106063378</v>
      </c>
      <c r="M21" s="26" t="s">
        <v>17</v>
      </c>
      <c r="N21" t="s">
        <v>18</v>
      </c>
      <c r="O21" t="s">
        <v>19</v>
      </c>
      <c r="P21">
        <v>401</v>
      </c>
    </row>
  </sheetData>
  <mergeCells count="1">
    <mergeCell ref="B1:Q1"/>
  </mergeCells>
  <conditionalFormatting sqref="A5:P10 A16:P21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 Assessor</dc:creator>
  <cp:lastModifiedBy>Elba Assessor</cp:lastModifiedBy>
  <cp:lastPrinted>2025-03-03T23:56:38Z</cp:lastPrinted>
  <dcterms:created xsi:type="dcterms:W3CDTF">2025-01-30T16:57:40Z</dcterms:created>
  <dcterms:modified xsi:type="dcterms:W3CDTF">2025-03-03T23:56:42Z</dcterms:modified>
</cp:coreProperties>
</file>