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E.C.F. Analysis" sheetId="2" r:id="rId1"/>
    <sheet name="Sheet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2" l="1"/>
  <c r="J14" i="2"/>
  <c r="H14" i="2"/>
  <c r="F14" i="2"/>
  <c r="D14" i="2"/>
  <c r="E14" i="2"/>
  <c r="G5" i="2"/>
  <c r="J5" i="2"/>
  <c r="L5" i="2" s="1"/>
  <c r="G6" i="2"/>
  <c r="J6" i="2"/>
  <c r="G7" i="2"/>
  <c r="J7" i="2"/>
  <c r="L7" i="2" s="1"/>
  <c r="G8" i="2"/>
  <c r="J8" i="2"/>
  <c r="L8" i="2" s="1"/>
  <c r="G9" i="2"/>
  <c r="J9" i="2"/>
  <c r="L9" i="2" s="1"/>
  <c r="G19" i="2"/>
  <c r="J19" i="2"/>
  <c r="L19" i="2" s="1"/>
  <c r="G10" i="2"/>
  <c r="J10" i="2"/>
  <c r="L10" i="2" s="1"/>
  <c r="G11" i="2"/>
  <c r="J11" i="2"/>
  <c r="L11" i="2" s="1"/>
  <c r="G12" i="2"/>
  <c r="J12" i="2"/>
  <c r="L12" i="2" s="1"/>
  <c r="G13" i="2"/>
  <c r="J13" i="2"/>
  <c r="L13" i="2" s="1"/>
  <c r="G20" i="2"/>
  <c r="J20" i="2"/>
  <c r="L20" i="2" s="1"/>
  <c r="L6" i="2" l="1"/>
  <c r="G15" i="2" l="1"/>
  <c r="L15" i="2"/>
  <c r="G16" i="2"/>
  <c r="L16" i="2"/>
</calcChain>
</file>

<file path=xl/sharedStrings.xml><?xml version="1.0" encoding="utf-8"?>
<sst xmlns="http://schemas.openxmlformats.org/spreadsheetml/2006/main" count="79" uniqueCount="44">
  <si>
    <t>Parcel Number</t>
  </si>
  <si>
    <t>Street Address</t>
  </si>
  <si>
    <t>Sale Date</t>
  </si>
  <si>
    <t>Sale Price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</si>
  <si>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</si>
  <si>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</si>
  <si>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</si>
  <si>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</si>
  <si>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</si>
  <si>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</si>
  <si>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</si>
  <si>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</si>
  <si>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ECF Area</t>
  </si>
  <si>
    <t>Use Code</t>
  </si>
  <si>
    <t>Land Table</t>
  </si>
  <si>
    <t>008-008-063-15</t>
  </si>
  <si>
    <t>393 S ELBA RD</t>
  </si>
  <si>
    <t>013</t>
  </si>
  <si>
    <t xml:space="preserve"> </t>
  </si>
  <si>
    <t>IMPROVED RES W/BUILDING</t>
  </si>
  <si>
    <t>RURAL RESIDENTIAL</t>
  </si>
  <si>
    <t>008-010-028-00</t>
  </si>
  <si>
    <t>4377 GENESEE RD</t>
  </si>
  <si>
    <t>008-010-037-00</t>
  </si>
  <si>
    <t>4061 GENESEE RD</t>
  </si>
  <si>
    <t>008-011-040-00</t>
  </si>
  <si>
    <t>347 GOLF RD</t>
  </si>
  <si>
    <t>008-017-022-00</t>
  </si>
  <si>
    <t>5463 GENESEE RD</t>
  </si>
  <si>
    <t>008-017-023-00</t>
  </si>
  <si>
    <t>1295 S ELBA RD</t>
  </si>
  <si>
    <t>008-160-017-00</t>
  </si>
  <si>
    <t>5241 TA-LOR DR</t>
  </si>
  <si>
    <t>008-410-019-00</t>
  </si>
  <si>
    <t>50 HARSEN RD</t>
  </si>
  <si>
    <t>008-410-021-50</t>
  </si>
  <si>
    <t>128 HARSEN RD</t>
  </si>
  <si>
    <t>Totals:</t>
  </si>
  <si>
    <t>Sale. Ratio =&gt;</t>
  </si>
  <si>
    <t>E.C.F. =&gt;</t>
  </si>
  <si>
    <t>Std. Dev. =&gt;</t>
  </si>
  <si>
    <t>Ave. E.C.F. =&gt;</t>
  </si>
  <si>
    <t>Class</t>
  </si>
  <si>
    <t>NEIGHBORHOOD 013 RA S OF RR &amp; N OF I69 ECF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</si>
</sst>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7" fontId="2" fillId="3" borderId="2" xfId="0" applyNumberFormat="1" applyFont="1" applyFill="1" applyBorder="1" applyAlignment="1">
      <alignment horizontal="right"/>
    </xf>
    <xf numFmtId="6" fontId="2" fillId="4" borderId="0" xfId="0" applyNumberFormat="1" applyFont="1" applyFill="1" applyBorder="1"/>
    <xf numFmtId="166" fontId="2" fillId="4" borderId="0" xfId="0" applyNumberFormat="1" applyFont="1" applyFill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0"/>
  <sheetViews>
    <sheetView tabSelected="1" workbookViewId="0">
      <selection activeCell="K15" sqref="K15:L15"/>
    </sheetView>
  </sheetViews>
  <sheetFormatPr defaultRowHeight="15" x14ac:dyDescent="0.25"/>
  <cols>
    <col min="1" max="1" width="14.28515625" bestFit="1" customWidth="1"/>
    <col min="2" max="2" width="16.140625" bestFit="1" customWidth="1"/>
    <col min="3" max="3" width="9.28515625" style="17" bestFit="1" customWidth="1"/>
    <col min="4" max="5" width="10.85546875" style="7" bestFit="1" customWidth="1"/>
    <col min="6" max="6" width="12.7109375" style="7" bestFit="1" customWidth="1"/>
    <col min="7" max="7" width="12.85546875" style="12" bestFit="1" customWidth="1"/>
    <col min="8" max="8" width="13.42578125" style="7" bestFit="1" customWidth="1"/>
    <col min="9" max="9" width="11" style="7" bestFit="1" customWidth="1"/>
    <col min="10" max="10" width="13.5703125" style="7" bestFit="1" customWidth="1"/>
    <col min="11" max="11" width="12.7109375" style="7" bestFit="1" customWidth="1"/>
    <col min="12" max="12" width="6.28515625" style="22" bestFit="1" customWidth="1"/>
    <col min="13" max="13" width="8.7109375" style="29" bestFit="1" customWidth="1"/>
    <col min="14" max="14" width="13.7109375" customWidth="1"/>
    <col min="15" max="15" width="20.7109375" customWidth="1"/>
    <col min="16" max="16" width="5.42578125" bestFit="1" customWidth="1"/>
  </cols>
  <sheetData>
    <row r="1" spans="1:41" ht="18.75" x14ac:dyDescent="0.3">
      <c r="A1" s="33" t="s">
        <v>43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4" spans="1:41" x14ac:dyDescent="0.25">
      <c r="A4" s="1" t="s">
        <v>0</v>
      </c>
      <c r="B4" s="1" t="s">
        <v>1</v>
      </c>
      <c r="C4" s="16" t="s">
        <v>2</v>
      </c>
      <c r="D4" s="6" t="s">
        <v>3</v>
      </c>
      <c r="E4" s="6" t="s">
        <v>4</v>
      </c>
      <c r="F4" s="6" t="s">
        <v>5</v>
      </c>
      <c r="G4" s="11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21" t="s">
        <v>11</v>
      </c>
      <c r="M4" s="25" t="s">
        <v>12</v>
      </c>
      <c r="N4" s="1" t="s">
        <v>13</v>
      </c>
      <c r="O4" s="1" t="s">
        <v>14</v>
      </c>
      <c r="P4" s="1" t="s">
        <v>42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x14ac:dyDescent="0.25">
      <c r="A5" t="s">
        <v>15</v>
      </c>
      <c r="B5" t="s">
        <v>16</v>
      </c>
      <c r="C5" s="17">
        <v>44692</v>
      </c>
      <c r="D5" s="7">
        <v>235000</v>
      </c>
      <c r="E5" s="7">
        <v>235000</v>
      </c>
      <c r="F5" s="7">
        <v>129600</v>
      </c>
      <c r="G5" s="12">
        <f t="shared" ref="G5:G13" si="0">F5/E5*100</f>
        <v>55.148936170212771</v>
      </c>
      <c r="H5" s="7">
        <v>259282</v>
      </c>
      <c r="I5" s="7">
        <v>68750</v>
      </c>
      <c r="J5" s="7">
        <f t="shared" ref="J5:J13" si="1">E5-I5</f>
        <v>166250</v>
      </c>
      <c r="K5" s="7">
        <v>172115.625</v>
      </c>
      <c r="L5" s="22">
        <f t="shared" ref="L5:L13" si="2">J5/K5</f>
        <v>0.96592043865860522</v>
      </c>
      <c r="M5" s="26" t="s">
        <v>17</v>
      </c>
      <c r="N5" t="s">
        <v>19</v>
      </c>
      <c r="O5" t="s">
        <v>20</v>
      </c>
      <c r="P5">
        <v>401</v>
      </c>
      <c r="AF5" s="2"/>
      <c r="AH5" s="2"/>
    </row>
    <row r="6" spans="1:41" x14ac:dyDescent="0.25">
      <c r="A6" t="s">
        <v>21</v>
      </c>
      <c r="B6" t="s">
        <v>22</v>
      </c>
      <c r="C6" s="17">
        <v>45222</v>
      </c>
      <c r="D6" s="7">
        <v>431000</v>
      </c>
      <c r="E6" s="7">
        <v>431000</v>
      </c>
      <c r="F6" s="7">
        <v>183800</v>
      </c>
      <c r="G6" s="12">
        <f t="shared" si="0"/>
        <v>42.645011600928072</v>
      </c>
      <c r="H6" s="7">
        <v>367676</v>
      </c>
      <c r="I6" s="7">
        <v>154718</v>
      </c>
      <c r="J6" s="7">
        <f t="shared" si="1"/>
        <v>276282</v>
      </c>
      <c r="K6" s="7">
        <v>192373.984375</v>
      </c>
      <c r="L6" s="22">
        <f t="shared" si="2"/>
        <v>1.4361713248161236</v>
      </c>
      <c r="M6" s="26" t="s">
        <v>17</v>
      </c>
      <c r="N6" t="s">
        <v>19</v>
      </c>
      <c r="O6" t="s">
        <v>20</v>
      </c>
      <c r="P6">
        <v>401</v>
      </c>
    </row>
    <row r="7" spans="1:41" x14ac:dyDescent="0.25">
      <c r="A7" t="s">
        <v>21</v>
      </c>
      <c r="B7" t="s">
        <v>22</v>
      </c>
      <c r="C7" s="17">
        <v>45222</v>
      </c>
      <c r="D7" s="7">
        <v>332000</v>
      </c>
      <c r="E7" s="7">
        <v>332000</v>
      </c>
      <c r="F7" s="7">
        <v>183800</v>
      </c>
      <c r="G7" s="12">
        <f t="shared" si="0"/>
        <v>55.361445783132538</v>
      </c>
      <c r="H7" s="7">
        <v>367676</v>
      </c>
      <c r="I7" s="7">
        <v>154718</v>
      </c>
      <c r="J7" s="7">
        <f t="shared" si="1"/>
        <v>177282</v>
      </c>
      <c r="K7" s="7">
        <v>192373.984375</v>
      </c>
      <c r="L7" s="22">
        <f t="shared" si="2"/>
        <v>0.92154872487549677</v>
      </c>
      <c r="M7" s="26" t="s">
        <v>17</v>
      </c>
      <c r="N7" t="s">
        <v>19</v>
      </c>
      <c r="O7" t="s">
        <v>20</v>
      </c>
      <c r="P7">
        <v>401</v>
      </c>
    </row>
    <row r="8" spans="1:41" x14ac:dyDescent="0.25">
      <c r="A8" t="s">
        <v>23</v>
      </c>
      <c r="B8" t="s">
        <v>24</v>
      </c>
      <c r="C8" s="17">
        <v>44680</v>
      </c>
      <c r="D8" s="7">
        <v>186900</v>
      </c>
      <c r="E8" s="7">
        <v>186900</v>
      </c>
      <c r="F8" s="7">
        <v>76800</v>
      </c>
      <c r="G8" s="12">
        <f t="shared" si="0"/>
        <v>41.091492776886035</v>
      </c>
      <c r="H8" s="7">
        <v>153561</v>
      </c>
      <c r="I8" s="7">
        <v>25000</v>
      </c>
      <c r="J8" s="7">
        <f t="shared" si="1"/>
        <v>161900</v>
      </c>
      <c r="K8" s="7">
        <v>116134.6015625</v>
      </c>
      <c r="L8" s="22">
        <f t="shared" si="2"/>
        <v>1.3940720321227476</v>
      </c>
      <c r="M8" s="26" t="s">
        <v>17</v>
      </c>
      <c r="N8" t="s">
        <v>19</v>
      </c>
      <c r="O8" t="s">
        <v>20</v>
      </c>
      <c r="P8">
        <v>401</v>
      </c>
    </row>
    <row r="9" spans="1:41" x14ac:dyDescent="0.25">
      <c r="A9" t="s">
        <v>25</v>
      </c>
      <c r="B9" t="s">
        <v>26</v>
      </c>
      <c r="C9" s="17">
        <v>45247</v>
      </c>
      <c r="D9" s="7">
        <v>590000</v>
      </c>
      <c r="E9" s="7">
        <v>590000</v>
      </c>
      <c r="F9" s="7">
        <v>305900</v>
      </c>
      <c r="G9" s="12">
        <f t="shared" si="0"/>
        <v>51.847457627118644</v>
      </c>
      <c r="H9" s="7">
        <v>611746</v>
      </c>
      <c r="I9" s="7">
        <v>144854</v>
      </c>
      <c r="J9" s="7">
        <f t="shared" si="1"/>
        <v>445146</v>
      </c>
      <c r="K9" s="7">
        <v>421763.3125</v>
      </c>
      <c r="L9" s="22">
        <f t="shared" si="2"/>
        <v>1.0554403069375551</v>
      </c>
      <c r="M9" s="26" t="s">
        <v>17</v>
      </c>
      <c r="N9" t="s">
        <v>19</v>
      </c>
      <c r="O9" t="s">
        <v>20</v>
      </c>
      <c r="P9">
        <v>401</v>
      </c>
    </row>
    <row r="10" spans="1:41" x14ac:dyDescent="0.25">
      <c r="A10" t="s">
        <v>29</v>
      </c>
      <c r="B10" t="s">
        <v>30</v>
      </c>
      <c r="C10" s="17">
        <v>45008</v>
      </c>
      <c r="D10" s="7">
        <v>137550</v>
      </c>
      <c r="E10" s="7">
        <v>137550</v>
      </c>
      <c r="F10" s="7">
        <v>60800</v>
      </c>
      <c r="G10" s="12">
        <f t="shared" si="0"/>
        <v>44.202108324245728</v>
      </c>
      <c r="H10" s="7">
        <v>121530</v>
      </c>
      <c r="I10" s="7">
        <v>12541</v>
      </c>
      <c r="J10" s="7">
        <f t="shared" si="1"/>
        <v>125009</v>
      </c>
      <c r="K10" s="7">
        <v>98454.3828125</v>
      </c>
      <c r="L10" s="22">
        <f t="shared" si="2"/>
        <v>1.2697149322247192</v>
      </c>
      <c r="M10" s="26" t="s">
        <v>17</v>
      </c>
      <c r="N10" t="s">
        <v>19</v>
      </c>
      <c r="O10" t="s">
        <v>20</v>
      </c>
      <c r="P10">
        <v>401</v>
      </c>
    </row>
    <row r="11" spans="1:41" x14ac:dyDescent="0.25">
      <c r="A11" t="s">
        <v>29</v>
      </c>
      <c r="B11" t="s">
        <v>30</v>
      </c>
      <c r="C11" s="17">
        <v>45057</v>
      </c>
      <c r="D11" s="7">
        <v>139000</v>
      </c>
      <c r="E11" s="7">
        <v>139000</v>
      </c>
      <c r="F11" s="7">
        <v>60800</v>
      </c>
      <c r="G11" s="12">
        <f t="shared" si="0"/>
        <v>43.741007194244602</v>
      </c>
      <c r="H11" s="7">
        <v>121530</v>
      </c>
      <c r="I11" s="7">
        <v>12541</v>
      </c>
      <c r="J11" s="7">
        <f t="shared" si="1"/>
        <v>126459</v>
      </c>
      <c r="K11" s="7">
        <v>98454.3828125</v>
      </c>
      <c r="L11" s="22">
        <f t="shared" si="2"/>
        <v>1.2844425650489626</v>
      </c>
      <c r="M11" s="26" t="s">
        <v>17</v>
      </c>
      <c r="N11" t="s">
        <v>19</v>
      </c>
      <c r="O11" t="s">
        <v>20</v>
      </c>
      <c r="P11">
        <v>401</v>
      </c>
    </row>
    <row r="12" spans="1:41" x14ac:dyDescent="0.25">
      <c r="A12" t="s">
        <v>31</v>
      </c>
      <c r="B12" t="s">
        <v>32</v>
      </c>
      <c r="C12" s="17">
        <v>44743</v>
      </c>
      <c r="D12" s="7">
        <v>254000</v>
      </c>
      <c r="E12" s="7">
        <v>254000</v>
      </c>
      <c r="F12" s="7">
        <v>99000</v>
      </c>
      <c r="G12" s="12">
        <f t="shared" si="0"/>
        <v>38.976377952755904</v>
      </c>
      <c r="H12" s="7">
        <v>197934</v>
      </c>
      <c r="I12" s="7">
        <v>26250</v>
      </c>
      <c r="J12" s="7">
        <f t="shared" si="1"/>
        <v>227750</v>
      </c>
      <c r="K12" s="7">
        <v>155089.4375</v>
      </c>
      <c r="L12" s="22">
        <f t="shared" si="2"/>
        <v>1.4685074862045329</v>
      </c>
      <c r="M12" s="26" t="s">
        <v>17</v>
      </c>
      <c r="N12" t="s">
        <v>19</v>
      </c>
      <c r="O12" t="s">
        <v>20</v>
      </c>
      <c r="P12">
        <v>401</v>
      </c>
    </row>
    <row r="13" spans="1:41" ht="15.75" thickBot="1" x14ac:dyDescent="0.3">
      <c r="A13" t="s">
        <v>33</v>
      </c>
      <c r="B13" t="s">
        <v>34</v>
      </c>
      <c r="C13" s="17">
        <v>44666</v>
      </c>
      <c r="D13" s="7">
        <v>304900</v>
      </c>
      <c r="E13" s="7">
        <v>304900</v>
      </c>
      <c r="F13" s="7">
        <v>123200</v>
      </c>
      <c r="G13" s="12">
        <f t="shared" si="0"/>
        <v>40.406690718268287</v>
      </c>
      <c r="H13" s="7">
        <v>246375</v>
      </c>
      <c r="I13" s="7">
        <v>36600</v>
      </c>
      <c r="J13" s="7">
        <f t="shared" si="1"/>
        <v>268300</v>
      </c>
      <c r="K13" s="7">
        <v>189498.640625</v>
      </c>
      <c r="L13" s="22">
        <f t="shared" si="2"/>
        <v>1.4158412910778631</v>
      </c>
      <c r="M13" s="26" t="s">
        <v>17</v>
      </c>
      <c r="N13" t="s">
        <v>19</v>
      </c>
      <c r="O13" t="s">
        <v>20</v>
      </c>
      <c r="P13">
        <v>401</v>
      </c>
    </row>
    <row r="14" spans="1:41" ht="15.75" thickTop="1" x14ac:dyDescent="0.25">
      <c r="A14" s="3"/>
      <c r="B14" s="3"/>
      <c r="C14" s="18" t="s">
        <v>37</v>
      </c>
      <c r="D14" s="8">
        <f>SUM(D5:D13)</f>
        <v>2610350</v>
      </c>
      <c r="E14" s="8">
        <f>SUM(E5:E13)</f>
        <v>2610350</v>
      </c>
      <c r="F14" s="8">
        <f>SUM(F5:F13)</f>
        <v>1223700</v>
      </c>
      <c r="G14" s="13"/>
      <c r="H14" s="8">
        <f>SUM(H5:H13)</f>
        <v>2447310</v>
      </c>
      <c r="I14" s="8"/>
      <c r="J14" s="8">
        <f>SUM(J5:J13)</f>
        <v>1974378</v>
      </c>
      <c r="K14" s="8">
        <f>SUM(K5:K13)</f>
        <v>1636258.3515625</v>
      </c>
      <c r="L14" s="23"/>
      <c r="M14" s="27"/>
      <c r="N14" s="3"/>
      <c r="O14" s="3"/>
      <c r="P14" s="3"/>
    </row>
    <row r="15" spans="1:41" x14ac:dyDescent="0.25">
      <c r="A15" s="4"/>
      <c r="B15" s="4"/>
      <c r="C15" s="19"/>
      <c r="D15" s="9"/>
      <c r="E15" s="9"/>
      <c r="F15" s="9" t="s">
        <v>38</v>
      </c>
      <c r="G15" s="14">
        <f>F14/E14*100</f>
        <v>46.878771046028312</v>
      </c>
      <c r="H15" s="9"/>
      <c r="I15" s="9"/>
      <c r="J15" s="9"/>
      <c r="K15" s="31" t="s">
        <v>39</v>
      </c>
      <c r="L15" s="32">
        <f>J14/K14</f>
        <v>1.2066419695365478</v>
      </c>
      <c r="M15" s="28" t="s">
        <v>18</v>
      </c>
      <c r="N15" s="4"/>
      <c r="O15" s="4"/>
      <c r="P15" s="4"/>
    </row>
    <row r="16" spans="1:41" x14ac:dyDescent="0.25">
      <c r="A16" s="5"/>
      <c r="B16" s="5"/>
      <c r="C16" s="20"/>
      <c r="D16" s="10"/>
      <c r="E16" s="10"/>
      <c r="F16" s="10" t="s">
        <v>40</v>
      </c>
      <c r="G16" s="15">
        <f ca="1">STDEV(G5:G20)</f>
        <v>8.0487164497323427</v>
      </c>
      <c r="H16" s="10"/>
      <c r="I16" s="10"/>
      <c r="J16" s="10"/>
      <c r="K16" s="10" t="s">
        <v>41</v>
      </c>
      <c r="L16" s="24">
        <f ca="1">AVERAGE(L5:L20)</f>
        <v>1.3148533169406162</v>
      </c>
      <c r="M16" s="30" t="s">
        <v>18</v>
      </c>
      <c r="N16" s="5"/>
      <c r="O16" s="5"/>
      <c r="P16" s="5"/>
    </row>
    <row r="19" spans="1:16" x14ac:dyDescent="0.25">
      <c r="A19" t="s">
        <v>27</v>
      </c>
      <c r="B19" t="s">
        <v>28</v>
      </c>
      <c r="C19" s="17">
        <v>44978</v>
      </c>
      <c r="D19" s="7">
        <v>495000</v>
      </c>
      <c r="E19" s="7">
        <v>495000</v>
      </c>
      <c r="F19" s="7">
        <v>134100</v>
      </c>
      <c r="G19" s="12">
        <f>F19/E19*100</f>
        <v>27.090909090909093</v>
      </c>
      <c r="H19" s="7">
        <v>268256</v>
      </c>
      <c r="I19" s="7">
        <v>158737</v>
      </c>
      <c r="J19" s="7">
        <f>E19-I19</f>
        <v>336263</v>
      </c>
      <c r="K19" s="7">
        <v>98933.15625</v>
      </c>
      <c r="L19" s="22">
        <f>J19/K19</f>
        <v>3.3988908546521786</v>
      </c>
      <c r="M19" s="26" t="s">
        <v>17</v>
      </c>
      <c r="N19" t="s">
        <v>19</v>
      </c>
      <c r="O19" t="s">
        <v>20</v>
      </c>
      <c r="P19">
        <v>401</v>
      </c>
    </row>
    <row r="20" spans="1:16" x14ac:dyDescent="0.25">
      <c r="A20" t="s">
        <v>35</v>
      </c>
      <c r="B20" t="s">
        <v>36</v>
      </c>
      <c r="C20" s="17">
        <v>44678</v>
      </c>
      <c r="D20" s="7">
        <v>310000</v>
      </c>
      <c r="E20" s="7">
        <v>310000</v>
      </c>
      <c r="F20" s="7">
        <v>90400</v>
      </c>
      <c r="G20" s="12">
        <f>F20/E20*100</f>
        <v>29.161290322580648</v>
      </c>
      <c r="H20" s="7">
        <v>180862</v>
      </c>
      <c r="I20" s="7">
        <v>8600</v>
      </c>
      <c r="J20" s="7">
        <f>E20-I20</f>
        <v>301400</v>
      </c>
      <c r="K20" s="7">
        <v>155611.5625</v>
      </c>
      <c r="L20" s="22">
        <f>J20/K20</f>
        <v>1.9368740674395581</v>
      </c>
      <c r="M20" s="26" t="s">
        <v>17</v>
      </c>
      <c r="N20" t="s">
        <v>19</v>
      </c>
      <c r="O20" t="s">
        <v>20</v>
      </c>
      <c r="P20">
        <v>401</v>
      </c>
    </row>
  </sheetData>
  <mergeCells count="1">
    <mergeCell ref="A1:P1"/>
  </mergeCells>
  <conditionalFormatting sqref="A5:P13 A19:P20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cp:lastPrinted>2025-03-03T23:57:41Z</cp:lastPrinted>
  <dcterms:created xsi:type="dcterms:W3CDTF">2025-01-30T17:04:53Z</dcterms:created>
  <dcterms:modified xsi:type="dcterms:W3CDTF">2025-03-03T23:57:45Z</dcterms:modified>
</cp:coreProperties>
</file>