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E.C.F. Analysis" sheetId="2" r:id="rId1"/>
    <sheet name="Sheet1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2" l="1"/>
  <c r="H29" i="2"/>
  <c r="F29" i="2"/>
  <c r="E29" i="2"/>
  <c r="D29" i="2"/>
  <c r="G24" i="2"/>
  <c r="J24" i="2"/>
  <c r="L24" i="2" s="1"/>
  <c r="G21" i="2"/>
  <c r="J21" i="2"/>
  <c r="L21" i="2" s="1"/>
  <c r="G27" i="2"/>
  <c r="J27" i="2"/>
  <c r="L27" i="2" s="1"/>
  <c r="G6" i="2"/>
  <c r="J6" i="2"/>
  <c r="L6" i="2" s="1"/>
  <c r="G22" i="2"/>
  <c r="J22" i="2"/>
  <c r="L22" i="2" s="1"/>
  <c r="G5" i="2"/>
  <c r="J5" i="2"/>
  <c r="L5" i="2" s="1"/>
  <c r="G35" i="2"/>
  <c r="J35" i="2"/>
  <c r="L35" i="2" s="1"/>
  <c r="G19" i="2"/>
  <c r="J19" i="2"/>
  <c r="L19" i="2" s="1"/>
  <c r="G48" i="2"/>
  <c r="J48" i="2"/>
  <c r="L48" i="2" s="1"/>
  <c r="G46" i="2"/>
  <c r="J46" i="2"/>
  <c r="L46" i="2" s="1"/>
  <c r="G12" i="2"/>
  <c r="J12" i="2"/>
  <c r="L12" i="2" s="1"/>
  <c r="G17" i="2"/>
  <c r="J17" i="2"/>
  <c r="L17" i="2" s="1"/>
  <c r="G43" i="2"/>
  <c r="J43" i="2"/>
  <c r="L43" i="2" s="1"/>
  <c r="G47" i="2"/>
  <c r="J47" i="2"/>
  <c r="L47" i="2" s="1"/>
  <c r="G16" i="2"/>
  <c r="J16" i="2"/>
  <c r="L16" i="2" s="1"/>
  <c r="G25" i="2"/>
  <c r="J25" i="2"/>
  <c r="L25" i="2" s="1"/>
  <c r="G10" i="2"/>
  <c r="J10" i="2"/>
  <c r="L10" i="2" s="1"/>
  <c r="G40" i="2"/>
  <c r="J40" i="2"/>
  <c r="L40" i="2" s="1"/>
  <c r="G49" i="2"/>
  <c r="J49" i="2"/>
  <c r="L49" i="2" s="1"/>
  <c r="G14" i="2"/>
  <c r="J14" i="2"/>
  <c r="G45" i="2"/>
  <c r="J45" i="2"/>
  <c r="L45" i="2" s="1"/>
  <c r="G15" i="2"/>
  <c r="J15" i="2"/>
  <c r="L15" i="2" s="1"/>
  <c r="G11" i="2"/>
  <c r="J11" i="2"/>
  <c r="L11" i="2" s="1"/>
  <c r="G18" i="2"/>
  <c r="J18" i="2"/>
  <c r="L18" i="2" s="1"/>
  <c r="G9" i="2"/>
  <c r="J9" i="2"/>
  <c r="L9" i="2" s="1"/>
  <c r="G26" i="2"/>
  <c r="J26" i="2"/>
  <c r="L26" i="2" s="1"/>
  <c r="G28" i="2"/>
  <c r="J28" i="2"/>
  <c r="L28" i="2" s="1"/>
  <c r="G41" i="2"/>
  <c r="J41" i="2"/>
  <c r="G36" i="2"/>
  <c r="J36" i="2"/>
  <c r="L36" i="2" s="1"/>
  <c r="G7" i="2"/>
  <c r="J7" i="2"/>
  <c r="L7" i="2" s="1"/>
  <c r="G20" i="2"/>
  <c r="J20" i="2"/>
  <c r="L20" i="2" s="1"/>
  <c r="G23" i="2"/>
  <c r="J23" i="2"/>
  <c r="L23" i="2" s="1"/>
  <c r="G44" i="2"/>
  <c r="J44" i="2"/>
  <c r="L44" i="2" s="1"/>
  <c r="G8" i="2"/>
  <c r="J8" i="2"/>
  <c r="L8" i="2" s="1"/>
  <c r="G37" i="2"/>
  <c r="J37" i="2"/>
  <c r="L37" i="2" s="1"/>
  <c r="G38" i="2"/>
  <c r="J38" i="2"/>
  <c r="L38" i="2" s="1"/>
  <c r="G13" i="2"/>
  <c r="J13" i="2"/>
  <c r="L13" i="2" s="1"/>
  <c r="G42" i="2"/>
  <c r="J42" i="2"/>
  <c r="L42" i="2" s="1"/>
  <c r="L31" i="2" l="1"/>
  <c r="J29" i="2"/>
  <c r="L41" i="2"/>
  <c r="L14" i="2"/>
  <c r="G30" i="2" l="1"/>
  <c r="L30" i="2"/>
  <c r="G31" i="2"/>
</calcChain>
</file>

<file path=xl/sharedStrings.xml><?xml version="1.0" encoding="utf-8"?>
<sst xmlns="http://schemas.openxmlformats.org/spreadsheetml/2006/main" count="213" uniqueCount="101">
  <si>
    <t>Parcel Number</t>
  </si>
  <si>
    <t>Street Address</t>
  </si>
  <si>
    <t>Sale Date</t>
  </si>
  <si>
    <t>Sale Price</t>
  </si>
  <si>
    <t>Adj. Sale $</t>
  </si>
  <si>
    <t>Cur. Asmnt.</t>
  </si>
  <si>
    <t>Asd/Adj. Sale</t>
  </si>
  <si>
    <t>Cur. Appraisal</t>
  </si>
  <si>
    <t>Land + Yard</t>
  </si>
  <si>
    <t>Bldg. Residual</t>
  </si>
  <si>
    <t>Cost Man. $</t>
  </si>
  <si>
    <t>E.C.F.</t>
  </si>
  <si>
    <t>ECF Area</t>
  </si>
  <si>
    <t>Use Code</t>
  </si>
  <si>
    <t>Land Table</t>
  </si>
  <si>
    <t>008-016-030-00</t>
  </si>
  <si>
    <t>5080 CURTISS DR</t>
  </si>
  <si>
    <t>022</t>
  </si>
  <si>
    <t>IMPROVED RES W/BUILDING</t>
  </si>
  <si>
    <t>RURAL RESIDENTIAL</t>
  </si>
  <si>
    <t>008-017-027-00</t>
  </si>
  <si>
    <t>5075 CURTISS DR</t>
  </si>
  <si>
    <t>008-019-018-20</t>
  </si>
  <si>
    <t>5851 LIPPINCOTT RD</t>
  </si>
  <si>
    <t>008-019-021-00</t>
  </si>
  <si>
    <t>2229 S WASHBURN RD</t>
  </si>
  <si>
    <t>008-020-013-01</t>
  </si>
  <si>
    <t>5434 LIPPINCOTT RD</t>
  </si>
  <si>
    <t>008-020-019-10</t>
  </si>
  <si>
    <t>5153 LIPPINCOTT RD</t>
  </si>
  <si>
    <t>1615 HADLEY RD</t>
  </si>
  <si>
    <t>008-021-009-10</t>
  </si>
  <si>
    <t>4964 LIPPINCOTT RD</t>
  </si>
  <si>
    <t>008-021-013-00</t>
  </si>
  <si>
    <t>1746 HADLEY RD</t>
  </si>
  <si>
    <t>008-021-022-00</t>
  </si>
  <si>
    <t>1826 HADLEY RD</t>
  </si>
  <si>
    <t>008-022-019-00</t>
  </si>
  <si>
    <t>4267 LIPPINCOTT RD</t>
  </si>
  <si>
    <t>008-024-012-50</t>
  </si>
  <si>
    <t>3072 W NEWARK RD</t>
  </si>
  <si>
    <t>008-024-013-00</t>
  </si>
  <si>
    <t>3030 W NEWARK RD</t>
  </si>
  <si>
    <t>008-024-021-11</t>
  </si>
  <si>
    <t>3316 W NEWARK RD</t>
  </si>
  <si>
    <t>008-025-003-00</t>
  </si>
  <si>
    <t>3475 W NEWARK RD</t>
  </si>
  <si>
    <t>008-025-014-00</t>
  </si>
  <si>
    <t>3260 MERWIN RD</t>
  </si>
  <si>
    <t>VACANT RESIDENTIAL LAND</t>
  </si>
  <si>
    <t>008-025-018-00</t>
  </si>
  <si>
    <t>3132 MERWIN RD</t>
  </si>
  <si>
    <t>008-026-003-00</t>
  </si>
  <si>
    <t>3530 MERWIN RD</t>
  </si>
  <si>
    <t>008-026-012-02</t>
  </si>
  <si>
    <t>2103 BULLOCK RD</t>
  </si>
  <si>
    <t>008-026-026-10</t>
  </si>
  <si>
    <t>3923 MERWIN RD</t>
  </si>
  <si>
    <t>008-026-027-00</t>
  </si>
  <si>
    <t>2373 BULLOCK RD</t>
  </si>
  <si>
    <t>008-027-009-30</t>
  </si>
  <si>
    <t>4060 MERWIN RD</t>
  </si>
  <si>
    <t>008-027-027-20</t>
  </si>
  <si>
    <t>2476 BULLOCK RD</t>
  </si>
  <si>
    <t>008-028-019-00</t>
  </si>
  <si>
    <t>4800 SULLIVAN RD</t>
  </si>
  <si>
    <t>008-029-003-00</t>
  </si>
  <si>
    <t>2005 S ELBA RD</t>
  </si>
  <si>
    <t>008-029-022-00</t>
  </si>
  <si>
    <t>5195 MERWIN RD</t>
  </si>
  <si>
    <t>008-029-024-00</t>
  </si>
  <si>
    <t>2325 S ELBA RD</t>
  </si>
  <si>
    <t>008-029-025-00</t>
  </si>
  <si>
    <t>2309 S ELBA RD</t>
  </si>
  <si>
    <t>5153 SULLIVAN RD</t>
  </si>
  <si>
    <t>008-032-007-30</t>
  </si>
  <si>
    <t>2711 S ELBA RD</t>
  </si>
  <si>
    <t>008-032-008-00</t>
  </si>
  <si>
    <t>2511 S ELBA RD</t>
  </si>
  <si>
    <t>008-032-014-00</t>
  </si>
  <si>
    <t>2808 S ELBA RD</t>
  </si>
  <si>
    <t>008-033-019-00</t>
  </si>
  <si>
    <t>4850 STEWART RD</t>
  </si>
  <si>
    <t>008-033-022-00</t>
  </si>
  <si>
    <t>2988 HADLEY RD</t>
  </si>
  <si>
    <t>2636 BALDWIN RD</t>
  </si>
  <si>
    <t>008-036-008-70</t>
  </si>
  <si>
    <t>3114 SUTTON RD</t>
  </si>
  <si>
    <t>008-036-023-00</t>
  </si>
  <si>
    <t>3486 SUTTON RD</t>
  </si>
  <si>
    <t>Totals:</t>
  </si>
  <si>
    <t>Sale. Ratio =&gt;</t>
  </si>
  <si>
    <t>E.C.F. =&gt;</t>
  </si>
  <si>
    <t>Std. Dev. =&gt;</t>
  </si>
  <si>
    <t>Ave. E.C.F. =&gt;</t>
  </si>
  <si>
    <t>Class</t>
  </si>
  <si>
    <t>008-021-005-00/-004-00</t>
  </si>
  <si>
    <t>008-032-002-30/-001-30</t>
  </si>
  <si>
    <t>008-036-004-00/-003-00</t>
  </si>
  <si>
    <t>17.6% increase in value in 14 months</t>
  </si>
  <si>
    <t>NEIGHBORHOOD 022 RA S OF I69 ECF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</si>
</sst>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#0.0000_);[Red]\(#0.0000\)"/>
  </numFmts>
  <fonts count="6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7" fontId="2" fillId="3" borderId="2" xfId="0" applyNumberFormat="1" applyFont="1" applyFill="1" applyBorder="1" applyAlignment="1">
      <alignment horizontal="right"/>
    </xf>
    <xf numFmtId="0" fontId="3" fillId="4" borderId="0" xfId="0" applyFont="1" applyFill="1"/>
    <xf numFmtId="6" fontId="3" fillId="4" borderId="0" xfId="0" applyNumberFormat="1" applyFont="1" applyFill="1"/>
    <xf numFmtId="164" fontId="3" fillId="4" borderId="0" xfId="0" applyNumberFormat="1" applyFont="1" applyFill="1"/>
    <xf numFmtId="166" fontId="3" fillId="4" borderId="0" xfId="0" applyNumberFormat="1" applyFont="1" applyFill="1"/>
    <xf numFmtId="49" fontId="3" fillId="4" borderId="0" xfId="0" quotePrefix="1" applyNumberFormat="1" applyFont="1" applyFill="1" applyAlignment="1">
      <alignment horizontal="right"/>
    </xf>
    <xf numFmtId="6" fontId="4" fillId="0" borderId="0" xfId="0" applyNumberFormat="1" applyFont="1"/>
    <xf numFmtId="0" fontId="4" fillId="4" borderId="0" xfId="0" applyFont="1" applyFill="1"/>
    <xf numFmtId="165" fontId="4" fillId="4" borderId="0" xfId="0" applyNumberFormat="1" applyFont="1" applyFill="1"/>
    <xf numFmtId="6" fontId="4" fillId="4" borderId="0" xfId="0" applyNumberFormat="1" applyFont="1" applyFill="1"/>
    <xf numFmtId="6" fontId="2" fillId="5" borderId="0" xfId="0" applyNumberFormat="1" applyFont="1" applyFill="1" applyBorder="1"/>
    <xf numFmtId="166" fontId="2" fillId="5" borderId="0" xfId="0" applyNumberFormat="1" applyFont="1" applyFill="1" applyBorder="1"/>
    <xf numFmtId="0" fontId="5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9"/>
  <sheetViews>
    <sheetView tabSelected="1" workbookViewId="0">
      <selection activeCell="K30" sqref="K30:L30"/>
    </sheetView>
  </sheetViews>
  <sheetFormatPr defaultRowHeight="15" x14ac:dyDescent="0.25"/>
  <cols>
    <col min="1" max="1" width="21.85546875" bestFit="1" customWidth="1"/>
    <col min="2" max="2" width="20.42578125" bestFit="1" customWidth="1"/>
    <col min="3" max="3" width="9.28515625" style="17" bestFit="1" customWidth="1"/>
    <col min="4" max="5" width="11.85546875" style="7" bestFit="1" customWidth="1"/>
    <col min="6" max="6" width="12.7109375" style="7" bestFit="1" customWidth="1"/>
    <col min="7" max="7" width="12.85546875" style="12" bestFit="1" customWidth="1"/>
    <col min="8" max="8" width="13.42578125" style="7" bestFit="1" customWidth="1"/>
    <col min="9" max="9" width="11" style="7" bestFit="1" customWidth="1"/>
    <col min="10" max="10" width="13.5703125" style="7" bestFit="1" customWidth="1"/>
    <col min="11" max="11" width="12.7109375" style="7" bestFit="1" customWidth="1"/>
    <col min="12" max="12" width="7.28515625" style="22" bestFit="1" customWidth="1"/>
    <col min="13" max="13" width="8.7109375" style="29" bestFit="1" customWidth="1"/>
    <col min="14" max="14" width="26.28515625" bestFit="1" customWidth="1"/>
    <col min="15" max="15" width="18.5703125" bestFit="1" customWidth="1"/>
    <col min="16" max="16" width="5.42578125" bestFit="1" customWidth="1"/>
  </cols>
  <sheetData>
    <row r="1" spans="1:41" ht="18.75" x14ac:dyDescent="0.3">
      <c r="A1" s="42" t="s">
        <v>100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4" spans="1:41" x14ac:dyDescent="0.25">
      <c r="A4" s="1" t="s">
        <v>0</v>
      </c>
      <c r="B4" s="1" t="s">
        <v>1</v>
      </c>
      <c r="C4" s="16" t="s">
        <v>2</v>
      </c>
      <c r="D4" s="6" t="s">
        <v>3</v>
      </c>
      <c r="E4" s="6" t="s">
        <v>4</v>
      </c>
      <c r="F4" s="6" t="s">
        <v>5</v>
      </c>
      <c r="G4" s="11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21" t="s">
        <v>11</v>
      </c>
      <c r="M4" s="25" t="s">
        <v>12</v>
      </c>
      <c r="N4" s="1" t="s">
        <v>13</v>
      </c>
      <c r="O4" s="1" t="s">
        <v>14</v>
      </c>
      <c r="P4" s="1" t="s">
        <v>95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x14ac:dyDescent="0.25">
      <c r="A5" t="s">
        <v>28</v>
      </c>
      <c r="B5" t="s">
        <v>29</v>
      </c>
      <c r="C5" s="17">
        <v>45380</v>
      </c>
      <c r="D5" s="7">
        <v>250000</v>
      </c>
      <c r="E5" s="7">
        <v>250000</v>
      </c>
      <c r="F5" s="7">
        <v>193500</v>
      </c>
      <c r="G5" s="12">
        <f t="shared" ref="G5:G28" si="0">F5/E5*100</f>
        <v>77.400000000000006</v>
      </c>
      <c r="H5" s="7">
        <v>387069</v>
      </c>
      <c r="I5" s="7">
        <v>135134</v>
      </c>
      <c r="J5" s="7">
        <f t="shared" ref="J5:J28" si="1">E5-I5</f>
        <v>114866</v>
      </c>
      <c r="K5" s="7">
        <v>224341.046875</v>
      </c>
      <c r="L5" s="22">
        <f t="shared" ref="L5:L28" si="2">J5/K5</f>
        <v>0.51201508417673514</v>
      </c>
      <c r="M5" s="26" t="s">
        <v>17</v>
      </c>
      <c r="N5" t="s">
        <v>18</v>
      </c>
      <c r="O5" t="s">
        <v>19</v>
      </c>
      <c r="P5">
        <v>401</v>
      </c>
      <c r="AF5" s="2"/>
      <c r="AH5" s="2"/>
    </row>
    <row r="6" spans="1:41" x14ac:dyDescent="0.25">
      <c r="A6" t="s">
        <v>24</v>
      </c>
      <c r="B6" t="s">
        <v>25</v>
      </c>
      <c r="C6" s="17">
        <v>45037</v>
      </c>
      <c r="D6" s="7">
        <v>205000</v>
      </c>
      <c r="E6" s="7">
        <v>205000</v>
      </c>
      <c r="F6" s="7">
        <v>124600</v>
      </c>
      <c r="G6" s="12">
        <f t="shared" si="0"/>
        <v>60.780487804878049</v>
      </c>
      <c r="H6" s="7">
        <v>249216</v>
      </c>
      <c r="I6" s="7">
        <v>121789</v>
      </c>
      <c r="J6" s="7">
        <f t="shared" si="1"/>
        <v>83211</v>
      </c>
      <c r="K6" s="7">
        <v>113470.171875</v>
      </c>
      <c r="L6" s="22">
        <f t="shared" si="2"/>
        <v>0.73332928491256855</v>
      </c>
      <c r="M6" s="26" t="s">
        <v>17</v>
      </c>
      <c r="N6" t="s">
        <v>18</v>
      </c>
      <c r="O6" t="s">
        <v>19</v>
      </c>
      <c r="P6">
        <v>401</v>
      </c>
    </row>
    <row r="7" spans="1:41" x14ac:dyDescent="0.25">
      <c r="A7" t="s">
        <v>75</v>
      </c>
      <c r="B7" t="s">
        <v>76</v>
      </c>
      <c r="C7" s="17">
        <v>44834</v>
      </c>
      <c r="D7" s="7">
        <v>400000</v>
      </c>
      <c r="E7" s="7">
        <v>400000</v>
      </c>
      <c r="F7" s="7">
        <v>269200</v>
      </c>
      <c r="G7" s="12">
        <f t="shared" si="0"/>
        <v>67.300000000000011</v>
      </c>
      <c r="H7" s="7">
        <v>538471</v>
      </c>
      <c r="I7" s="7">
        <v>135375</v>
      </c>
      <c r="J7" s="7">
        <f t="shared" si="1"/>
        <v>264625</v>
      </c>
      <c r="K7" s="7">
        <v>358945.6875</v>
      </c>
      <c r="L7" s="22">
        <f t="shared" si="2"/>
        <v>0.73722852569443398</v>
      </c>
      <c r="M7" s="26" t="s">
        <v>17</v>
      </c>
      <c r="N7" t="s">
        <v>18</v>
      </c>
      <c r="O7" t="s">
        <v>19</v>
      </c>
      <c r="P7">
        <v>401</v>
      </c>
    </row>
    <row r="8" spans="1:41" x14ac:dyDescent="0.25">
      <c r="A8" t="s">
        <v>83</v>
      </c>
      <c r="B8" t="s">
        <v>84</v>
      </c>
      <c r="C8" s="17">
        <v>45198</v>
      </c>
      <c r="D8" s="7">
        <v>180000</v>
      </c>
      <c r="E8" s="7">
        <v>180000</v>
      </c>
      <c r="F8" s="7">
        <v>128900</v>
      </c>
      <c r="G8" s="12">
        <f t="shared" si="0"/>
        <v>71.611111111111114</v>
      </c>
      <c r="H8" s="7">
        <v>257766</v>
      </c>
      <c r="I8" s="7">
        <v>20691</v>
      </c>
      <c r="J8" s="7">
        <f t="shared" si="1"/>
        <v>159309</v>
      </c>
      <c r="K8" s="7">
        <v>211108.640625</v>
      </c>
      <c r="L8" s="22">
        <f t="shared" si="2"/>
        <v>0.75463040986079966</v>
      </c>
      <c r="M8" s="26" t="s">
        <v>17</v>
      </c>
      <c r="N8" t="s">
        <v>18</v>
      </c>
      <c r="O8" t="s">
        <v>19</v>
      </c>
      <c r="P8">
        <v>401</v>
      </c>
    </row>
    <row r="9" spans="1:41" x14ac:dyDescent="0.25">
      <c r="A9" t="s">
        <v>66</v>
      </c>
      <c r="B9" t="s">
        <v>67</v>
      </c>
      <c r="C9" s="17">
        <v>44789</v>
      </c>
      <c r="D9" s="7">
        <v>590000</v>
      </c>
      <c r="E9" s="7">
        <v>590000</v>
      </c>
      <c r="F9" s="7">
        <v>393000</v>
      </c>
      <c r="G9" s="12">
        <f t="shared" si="0"/>
        <v>66.610169491525426</v>
      </c>
      <c r="H9" s="7">
        <v>786009</v>
      </c>
      <c r="I9" s="7">
        <v>158018</v>
      </c>
      <c r="J9" s="7">
        <f t="shared" si="1"/>
        <v>431982</v>
      </c>
      <c r="K9" s="7">
        <v>559208.375</v>
      </c>
      <c r="L9" s="22">
        <f t="shared" si="2"/>
        <v>0.7724884306319626</v>
      </c>
      <c r="M9" s="26" t="s">
        <v>17</v>
      </c>
      <c r="N9" t="s">
        <v>18</v>
      </c>
      <c r="O9" t="s">
        <v>19</v>
      </c>
      <c r="P9">
        <v>401</v>
      </c>
    </row>
    <row r="10" spans="1:41" x14ac:dyDescent="0.25">
      <c r="A10" t="s">
        <v>50</v>
      </c>
      <c r="B10" t="s">
        <v>51</v>
      </c>
      <c r="C10" s="17">
        <v>44887</v>
      </c>
      <c r="D10" s="7">
        <v>260000</v>
      </c>
      <c r="E10" s="7">
        <v>260000</v>
      </c>
      <c r="F10" s="7">
        <v>149800</v>
      </c>
      <c r="G10" s="12">
        <f t="shared" si="0"/>
        <v>57.615384615384613</v>
      </c>
      <c r="H10" s="7">
        <v>299542</v>
      </c>
      <c r="I10" s="7">
        <v>141002</v>
      </c>
      <c r="J10" s="7">
        <f t="shared" si="1"/>
        <v>118998</v>
      </c>
      <c r="K10" s="7">
        <v>141175.421875</v>
      </c>
      <c r="L10" s="22">
        <f t="shared" si="2"/>
        <v>0.84290876145115112</v>
      </c>
      <c r="M10" s="26" t="s">
        <v>17</v>
      </c>
      <c r="N10" t="s">
        <v>18</v>
      </c>
      <c r="O10" t="s">
        <v>19</v>
      </c>
      <c r="P10">
        <v>401</v>
      </c>
    </row>
    <row r="11" spans="1:41" x14ac:dyDescent="0.25">
      <c r="A11" t="s">
        <v>62</v>
      </c>
      <c r="B11" t="s">
        <v>63</v>
      </c>
      <c r="C11" s="17">
        <v>45223</v>
      </c>
      <c r="D11" s="7">
        <v>315000</v>
      </c>
      <c r="E11" s="7">
        <v>315000</v>
      </c>
      <c r="F11" s="7">
        <v>184300</v>
      </c>
      <c r="G11" s="12">
        <f t="shared" si="0"/>
        <v>58.507936507936506</v>
      </c>
      <c r="H11" s="7">
        <v>368657</v>
      </c>
      <c r="I11" s="7">
        <v>146410</v>
      </c>
      <c r="J11" s="7">
        <f t="shared" si="1"/>
        <v>168590</v>
      </c>
      <c r="K11" s="7">
        <v>197904.71875</v>
      </c>
      <c r="L11" s="22">
        <f t="shared" si="2"/>
        <v>0.85187458421832096</v>
      </c>
      <c r="M11" s="26" t="s">
        <v>17</v>
      </c>
      <c r="N11" t="s">
        <v>49</v>
      </c>
      <c r="O11" t="s">
        <v>19</v>
      </c>
      <c r="P11">
        <v>401</v>
      </c>
    </row>
    <row r="12" spans="1:41" x14ac:dyDescent="0.25">
      <c r="A12" t="s">
        <v>37</v>
      </c>
      <c r="B12" t="s">
        <v>38</v>
      </c>
      <c r="C12" s="17">
        <v>44973</v>
      </c>
      <c r="D12" s="7">
        <v>350000</v>
      </c>
      <c r="E12" s="7">
        <v>350000</v>
      </c>
      <c r="F12" s="7">
        <v>205900</v>
      </c>
      <c r="G12" s="12">
        <f t="shared" si="0"/>
        <v>58.828571428571429</v>
      </c>
      <c r="H12" s="7">
        <v>411777</v>
      </c>
      <c r="I12" s="7">
        <v>143114</v>
      </c>
      <c r="J12" s="7">
        <f t="shared" si="1"/>
        <v>206886</v>
      </c>
      <c r="K12" s="7">
        <v>239236.859375</v>
      </c>
      <c r="L12" s="22">
        <f t="shared" si="2"/>
        <v>0.86477476982637302</v>
      </c>
      <c r="M12" s="26" t="s">
        <v>17</v>
      </c>
      <c r="N12" t="s">
        <v>18</v>
      </c>
      <c r="O12" t="s">
        <v>19</v>
      </c>
      <c r="P12">
        <v>401</v>
      </c>
    </row>
    <row r="13" spans="1:41" x14ac:dyDescent="0.25">
      <c r="A13" t="s">
        <v>86</v>
      </c>
      <c r="B13" t="s">
        <v>87</v>
      </c>
      <c r="C13" s="17">
        <v>45273</v>
      </c>
      <c r="D13" s="7">
        <v>517500</v>
      </c>
      <c r="E13" s="7">
        <v>517500</v>
      </c>
      <c r="F13" s="7">
        <v>297900</v>
      </c>
      <c r="G13" s="12">
        <f t="shared" si="0"/>
        <v>57.565217391304344</v>
      </c>
      <c r="H13" s="7">
        <v>595761</v>
      </c>
      <c r="I13" s="7">
        <v>151316</v>
      </c>
      <c r="J13" s="7">
        <f t="shared" si="1"/>
        <v>366184</v>
      </c>
      <c r="K13" s="7">
        <v>395765.8125</v>
      </c>
      <c r="L13" s="22">
        <f t="shared" si="2"/>
        <v>0.92525424994863592</v>
      </c>
      <c r="M13" s="26" t="s">
        <v>17</v>
      </c>
      <c r="N13" t="s">
        <v>18</v>
      </c>
      <c r="O13" t="s">
        <v>19</v>
      </c>
      <c r="P13">
        <v>401</v>
      </c>
    </row>
    <row r="14" spans="1:41" x14ac:dyDescent="0.25">
      <c r="A14" t="s">
        <v>56</v>
      </c>
      <c r="B14" t="s">
        <v>57</v>
      </c>
      <c r="C14" s="17">
        <v>45180</v>
      </c>
      <c r="D14" s="7">
        <v>185000</v>
      </c>
      <c r="E14" s="7">
        <v>185000</v>
      </c>
      <c r="F14" s="7">
        <v>102200</v>
      </c>
      <c r="G14" s="12">
        <f t="shared" si="0"/>
        <v>55.243243243243242</v>
      </c>
      <c r="H14" s="7">
        <v>204424</v>
      </c>
      <c r="I14" s="7">
        <v>77900</v>
      </c>
      <c r="J14" s="7">
        <f t="shared" si="1"/>
        <v>107100</v>
      </c>
      <c r="K14" s="7">
        <v>112666.0703125</v>
      </c>
      <c r="L14" s="22">
        <f t="shared" si="2"/>
        <v>0.95059674756507007</v>
      </c>
      <c r="M14" s="26" t="s">
        <v>17</v>
      </c>
      <c r="N14" t="s">
        <v>18</v>
      </c>
      <c r="O14" t="s">
        <v>19</v>
      </c>
      <c r="P14">
        <v>401</v>
      </c>
    </row>
    <row r="15" spans="1:41" x14ac:dyDescent="0.25">
      <c r="A15" t="s">
        <v>60</v>
      </c>
      <c r="B15" t="s">
        <v>61</v>
      </c>
      <c r="C15" s="17">
        <v>44658</v>
      </c>
      <c r="D15" s="7">
        <v>370000</v>
      </c>
      <c r="E15" s="7">
        <v>370000</v>
      </c>
      <c r="F15" s="7">
        <v>202900</v>
      </c>
      <c r="G15" s="12">
        <f t="shared" si="0"/>
        <v>54.837837837837832</v>
      </c>
      <c r="H15" s="7">
        <v>405860</v>
      </c>
      <c r="I15" s="7">
        <v>86875</v>
      </c>
      <c r="J15" s="7">
        <f t="shared" si="1"/>
        <v>283125</v>
      </c>
      <c r="K15" s="7">
        <v>284047.1875</v>
      </c>
      <c r="L15" s="22">
        <f t="shared" si="2"/>
        <v>0.99675340034831361</v>
      </c>
      <c r="M15" s="26" t="s">
        <v>17</v>
      </c>
      <c r="N15" t="s">
        <v>18</v>
      </c>
      <c r="O15" t="s">
        <v>19</v>
      </c>
      <c r="P15">
        <v>401</v>
      </c>
    </row>
    <row r="16" spans="1:41" x14ac:dyDescent="0.25">
      <c r="A16" t="s">
        <v>45</v>
      </c>
      <c r="B16" t="s">
        <v>46</v>
      </c>
      <c r="C16" s="17">
        <v>44834</v>
      </c>
      <c r="D16" s="7">
        <v>587500</v>
      </c>
      <c r="E16" s="7">
        <v>587500</v>
      </c>
      <c r="F16" s="7">
        <v>310000</v>
      </c>
      <c r="G16" s="12">
        <f t="shared" si="0"/>
        <v>52.765957446808507</v>
      </c>
      <c r="H16" s="7">
        <v>619961</v>
      </c>
      <c r="I16" s="7">
        <v>143208</v>
      </c>
      <c r="J16" s="7">
        <f t="shared" si="1"/>
        <v>444292</v>
      </c>
      <c r="K16" s="7">
        <v>424535.1875</v>
      </c>
      <c r="L16" s="22">
        <f t="shared" si="2"/>
        <v>1.0465375146318112</v>
      </c>
      <c r="M16" s="26" t="s">
        <v>17</v>
      </c>
      <c r="N16" t="s">
        <v>18</v>
      </c>
      <c r="O16" t="s">
        <v>19</v>
      </c>
      <c r="P16">
        <v>401</v>
      </c>
    </row>
    <row r="17" spans="1:16" x14ac:dyDescent="0.25">
      <c r="A17" t="s">
        <v>39</v>
      </c>
      <c r="B17" t="s">
        <v>40</v>
      </c>
      <c r="C17" s="17">
        <v>44707</v>
      </c>
      <c r="D17" s="7">
        <v>570000</v>
      </c>
      <c r="E17" s="7">
        <v>570000</v>
      </c>
      <c r="F17" s="7">
        <v>298400</v>
      </c>
      <c r="G17" s="12">
        <f t="shared" si="0"/>
        <v>52.350877192982459</v>
      </c>
      <c r="H17" s="7">
        <v>596704</v>
      </c>
      <c r="I17" s="7">
        <v>143378</v>
      </c>
      <c r="J17" s="7">
        <f t="shared" si="1"/>
        <v>426622</v>
      </c>
      <c r="K17" s="7">
        <v>403674.09375</v>
      </c>
      <c r="L17" s="22">
        <f t="shared" si="2"/>
        <v>1.0568476070307646</v>
      </c>
      <c r="M17" s="26" t="s">
        <v>17</v>
      </c>
      <c r="N17" t="s">
        <v>18</v>
      </c>
      <c r="O17" t="s">
        <v>19</v>
      </c>
      <c r="P17">
        <v>401</v>
      </c>
    </row>
    <row r="18" spans="1:16" x14ac:dyDescent="0.25">
      <c r="A18" t="s">
        <v>64</v>
      </c>
      <c r="B18" t="s">
        <v>65</v>
      </c>
      <c r="C18" s="17">
        <v>44883</v>
      </c>
      <c r="D18" s="7">
        <v>235000</v>
      </c>
      <c r="E18" s="7">
        <v>235000</v>
      </c>
      <c r="F18" s="7">
        <v>117400</v>
      </c>
      <c r="G18" s="12">
        <f t="shared" si="0"/>
        <v>49.957446808510639</v>
      </c>
      <c r="H18" s="7">
        <v>234855</v>
      </c>
      <c r="I18" s="7">
        <v>34358</v>
      </c>
      <c r="J18" s="7">
        <f t="shared" si="1"/>
        <v>200642</v>
      </c>
      <c r="K18" s="7">
        <v>178536.953125</v>
      </c>
      <c r="L18" s="22">
        <f t="shared" si="2"/>
        <v>1.1238121659862956</v>
      </c>
      <c r="M18" s="26" t="s">
        <v>17</v>
      </c>
      <c r="N18" t="s">
        <v>18</v>
      </c>
      <c r="O18" t="s">
        <v>19</v>
      </c>
      <c r="P18">
        <v>401</v>
      </c>
    </row>
    <row r="19" spans="1:16" x14ac:dyDescent="0.25">
      <c r="A19" t="s">
        <v>31</v>
      </c>
      <c r="B19" t="s">
        <v>32</v>
      </c>
      <c r="C19" s="17">
        <v>44679</v>
      </c>
      <c r="D19" s="7">
        <v>590000</v>
      </c>
      <c r="E19" s="7">
        <v>590000</v>
      </c>
      <c r="F19" s="7">
        <v>291100</v>
      </c>
      <c r="G19" s="12">
        <f t="shared" si="0"/>
        <v>49.33898305084746</v>
      </c>
      <c r="H19" s="7">
        <v>582160</v>
      </c>
      <c r="I19" s="7">
        <v>154728</v>
      </c>
      <c r="J19" s="7">
        <f t="shared" si="1"/>
        <v>435272</v>
      </c>
      <c r="K19" s="7">
        <v>380616.21875</v>
      </c>
      <c r="L19" s="22">
        <f t="shared" si="2"/>
        <v>1.1435981404825513</v>
      </c>
      <c r="M19" s="26" t="s">
        <v>17</v>
      </c>
      <c r="N19" t="s">
        <v>18</v>
      </c>
      <c r="O19" t="s">
        <v>19</v>
      </c>
      <c r="P19">
        <v>401</v>
      </c>
    </row>
    <row r="20" spans="1:16" x14ac:dyDescent="0.25">
      <c r="A20" t="s">
        <v>77</v>
      </c>
      <c r="B20" t="s">
        <v>78</v>
      </c>
      <c r="C20" s="17">
        <v>44970</v>
      </c>
      <c r="D20" s="7">
        <v>260000</v>
      </c>
      <c r="E20" s="7">
        <v>260000</v>
      </c>
      <c r="F20" s="7">
        <v>128300</v>
      </c>
      <c r="G20" s="12">
        <f t="shared" si="0"/>
        <v>49.346153846153847</v>
      </c>
      <c r="H20" s="7">
        <v>256551</v>
      </c>
      <c r="I20" s="7">
        <v>71250</v>
      </c>
      <c r="J20" s="7">
        <f t="shared" si="1"/>
        <v>188750</v>
      </c>
      <c r="K20" s="7">
        <v>165005.34375</v>
      </c>
      <c r="L20" s="22">
        <f t="shared" si="2"/>
        <v>1.1439023471020162</v>
      </c>
      <c r="M20" s="26" t="s">
        <v>17</v>
      </c>
      <c r="N20" t="s">
        <v>18</v>
      </c>
      <c r="O20" t="s">
        <v>19</v>
      </c>
      <c r="P20">
        <v>401</v>
      </c>
    </row>
    <row r="21" spans="1:16" x14ac:dyDescent="0.25">
      <c r="A21" t="s">
        <v>20</v>
      </c>
      <c r="B21" t="s">
        <v>21</v>
      </c>
      <c r="C21" s="17">
        <v>44785</v>
      </c>
      <c r="D21" s="7">
        <v>732000</v>
      </c>
      <c r="E21" s="7">
        <v>732000</v>
      </c>
      <c r="F21" s="7">
        <v>350400</v>
      </c>
      <c r="G21" s="12">
        <f t="shared" si="0"/>
        <v>47.868852459016395</v>
      </c>
      <c r="H21" s="7">
        <v>700838</v>
      </c>
      <c r="I21" s="7">
        <v>159390</v>
      </c>
      <c r="J21" s="7">
        <f t="shared" si="1"/>
        <v>572610</v>
      </c>
      <c r="K21" s="7">
        <v>482144.25</v>
      </c>
      <c r="L21" s="22">
        <f t="shared" si="2"/>
        <v>1.1876321246183066</v>
      </c>
      <c r="M21" s="26" t="s">
        <v>17</v>
      </c>
      <c r="N21" t="s">
        <v>18</v>
      </c>
      <c r="O21" t="s">
        <v>19</v>
      </c>
      <c r="P21">
        <v>401</v>
      </c>
    </row>
    <row r="22" spans="1:16" x14ac:dyDescent="0.25">
      <c r="A22" t="s">
        <v>26</v>
      </c>
      <c r="B22" t="s">
        <v>27</v>
      </c>
      <c r="C22" s="17">
        <v>45156</v>
      </c>
      <c r="D22" s="7">
        <v>375000</v>
      </c>
      <c r="E22" s="7">
        <v>375000</v>
      </c>
      <c r="F22" s="7">
        <v>178700</v>
      </c>
      <c r="G22" s="12">
        <f t="shared" si="0"/>
        <v>47.653333333333329</v>
      </c>
      <c r="H22" s="7">
        <v>357433</v>
      </c>
      <c r="I22" s="7">
        <v>120632</v>
      </c>
      <c r="J22" s="7">
        <f t="shared" si="1"/>
        <v>254368</v>
      </c>
      <c r="K22" s="7">
        <v>210864.640625</v>
      </c>
      <c r="L22" s="22">
        <f t="shared" si="2"/>
        <v>1.2063094089462161</v>
      </c>
      <c r="M22" s="26" t="s">
        <v>17</v>
      </c>
      <c r="N22" t="s">
        <v>18</v>
      </c>
      <c r="O22" t="s">
        <v>19</v>
      </c>
      <c r="P22">
        <v>401</v>
      </c>
    </row>
    <row r="23" spans="1:16" x14ac:dyDescent="0.25">
      <c r="A23" t="s">
        <v>79</v>
      </c>
      <c r="B23" t="s">
        <v>80</v>
      </c>
      <c r="C23" s="17">
        <v>44862</v>
      </c>
      <c r="D23" s="7">
        <v>170000</v>
      </c>
      <c r="E23" s="7">
        <v>170000</v>
      </c>
      <c r="F23" s="7">
        <v>76900</v>
      </c>
      <c r="G23" s="12">
        <f t="shared" si="0"/>
        <v>45.235294117647058</v>
      </c>
      <c r="H23" s="7">
        <v>153770</v>
      </c>
      <c r="I23" s="7">
        <v>23400</v>
      </c>
      <c r="J23" s="7">
        <f t="shared" si="1"/>
        <v>146600</v>
      </c>
      <c r="K23" s="7">
        <v>116090.828125</v>
      </c>
      <c r="L23" s="22">
        <f t="shared" si="2"/>
        <v>1.2628043263000024</v>
      </c>
      <c r="M23" s="26" t="s">
        <v>17</v>
      </c>
      <c r="N23" t="s">
        <v>18</v>
      </c>
      <c r="O23" t="s">
        <v>19</v>
      </c>
      <c r="P23">
        <v>401</v>
      </c>
    </row>
    <row r="24" spans="1:16" x14ac:dyDescent="0.25">
      <c r="A24" t="s">
        <v>15</v>
      </c>
      <c r="B24" t="s">
        <v>16</v>
      </c>
      <c r="C24" s="17">
        <v>44957</v>
      </c>
      <c r="D24" s="7">
        <v>625000</v>
      </c>
      <c r="E24" s="7">
        <v>625000</v>
      </c>
      <c r="F24" s="7">
        <v>283900</v>
      </c>
      <c r="G24" s="12">
        <f t="shared" si="0"/>
        <v>45.423999999999999</v>
      </c>
      <c r="H24" s="7">
        <v>567839</v>
      </c>
      <c r="I24" s="7">
        <v>135350</v>
      </c>
      <c r="J24" s="7">
        <f t="shared" si="1"/>
        <v>489650</v>
      </c>
      <c r="K24" s="7">
        <v>385119.3125</v>
      </c>
      <c r="L24" s="22">
        <f t="shared" si="2"/>
        <v>1.2714241641673059</v>
      </c>
      <c r="M24" s="26" t="s">
        <v>17</v>
      </c>
      <c r="N24" t="s">
        <v>18</v>
      </c>
      <c r="O24" t="s">
        <v>19</v>
      </c>
      <c r="P24">
        <v>401</v>
      </c>
    </row>
    <row r="25" spans="1:16" x14ac:dyDescent="0.25">
      <c r="A25" t="s">
        <v>47</v>
      </c>
      <c r="B25" t="s">
        <v>48</v>
      </c>
      <c r="C25" s="17">
        <v>45163</v>
      </c>
      <c r="D25" s="7">
        <v>593000</v>
      </c>
      <c r="E25" s="7">
        <v>593000</v>
      </c>
      <c r="F25" s="7">
        <v>269700</v>
      </c>
      <c r="G25" s="12">
        <f t="shared" si="0"/>
        <v>45.480607082630691</v>
      </c>
      <c r="H25" s="7">
        <v>539457</v>
      </c>
      <c r="I25" s="7">
        <v>178690</v>
      </c>
      <c r="J25" s="7">
        <f t="shared" si="1"/>
        <v>414310</v>
      </c>
      <c r="K25" s="7">
        <v>321252.90625</v>
      </c>
      <c r="L25" s="22">
        <f t="shared" si="2"/>
        <v>1.2896692666107203</v>
      </c>
      <c r="M25" s="26" t="s">
        <v>17</v>
      </c>
      <c r="N25" t="s">
        <v>49</v>
      </c>
      <c r="O25" t="s">
        <v>19</v>
      </c>
      <c r="P25">
        <v>401</v>
      </c>
    </row>
    <row r="26" spans="1:16" x14ac:dyDescent="0.25">
      <c r="A26" t="s">
        <v>68</v>
      </c>
      <c r="B26" t="s">
        <v>69</v>
      </c>
      <c r="C26" s="17">
        <v>44707</v>
      </c>
      <c r="D26" s="7">
        <v>255000</v>
      </c>
      <c r="E26" s="7">
        <v>255000</v>
      </c>
      <c r="F26" s="7">
        <v>114900</v>
      </c>
      <c r="G26" s="12">
        <f t="shared" si="0"/>
        <v>45.058823529411761</v>
      </c>
      <c r="H26" s="7">
        <v>229875</v>
      </c>
      <c r="I26" s="7">
        <v>91648</v>
      </c>
      <c r="J26" s="7">
        <f t="shared" si="1"/>
        <v>163352</v>
      </c>
      <c r="K26" s="7">
        <v>123087.265625</v>
      </c>
      <c r="L26" s="22">
        <f t="shared" si="2"/>
        <v>1.3271234775632379</v>
      </c>
      <c r="M26" s="26" t="s">
        <v>17</v>
      </c>
      <c r="N26" t="s">
        <v>18</v>
      </c>
      <c r="O26" t="s">
        <v>19</v>
      </c>
      <c r="P26">
        <v>401</v>
      </c>
    </row>
    <row r="27" spans="1:16" x14ac:dyDescent="0.25">
      <c r="A27" t="s">
        <v>22</v>
      </c>
      <c r="B27" t="s">
        <v>23</v>
      </c>
      <c r="C27" s="17">
        <v>45121</v>
      </c>
      <c r="D27" s="7">
        <v>535000</v>
      </c>
      <c r="E27" s="7">
        <v>535000</v>
      </c>
      <c r="F27" s="7">
        <v>235200</v>
      </c>
      <c r="G27" s="12">
        <f t="shared" si="0"/>
        <v>43.962616822429908</v>
      </c>
      <c r="H27" s="7">
        <v>470378</v>
      </c>
      <c r="I27" s="7">
        <v>147199</v>
      </c>
      <c r="J27" s="7">
        <f t="shared" si="1"/>
        <v>387801</v>
      </c>
      <c r="K27" s="7">
        <v>287781.84375</v>
      </c>
      <c r="L27" s="22">
        <f t="shared" si="2"/>
        <v>1.3475520030960952</v>
      </c>
      <c r="M27" s="26" t="s">
        <v>17</v>
      </c>
      <c r="N27" t="s">
        <v>18</v>
      </c>
      <c r="O27" t="s">
        <v>19</v>
      </c>
      <c r="P27">
        <v>401</v>
      </c>
    </row>
    <row r="28" spans="1:16" ht="15.75" thickBot="1" x14ac:dyDescent="0.3">
      <c r="A28" t="s">
        <v>70</v>
      </c>
      <c r="B28" t="s">
        <v>71</v>
      </c>
      <c r="C28" s="17">
        <v>45042</v>
      </c>
      <c r="D28" s="7">
        <v>274000</v>
      </c>
      <c r="E28" s="7">
        <v>274000</v>
      </c>
      <c r="F28" s="7">
        <v>111300</v>
      </c>
      <c r="G28" s="12">
        <f t="shared" si="0"/>
        <v>40.620437956204384</v>
      </c>
      <c r="H28" s="7">
        <v>222665</v>
      </c>
      <c r="I28" s="7">
        <v>32777</v>
      </c>
      <c r="J28" s="7">
        <f t="shared" si="1"/>
        <v>241223</v>
      </c>
      <c r="K28" s="7">
        <v>169089.9375</v>
      </c>
      <c r="L28" s="22">
        <f t="shared" si="2"/>
        <v>1.4265958315822311</v>
      </c>
      <c r="M28" s="26" t="s">
        <v>17</v>
      </c>
      <c r="N28" t="s">
        <v>18</v>
      </c>
      <c r="O28" t="s">
        <v>19</v>
      </c>
      <c r="P28">
        <v>401</v>
      </c>
    </row>
    <row r="29" spans="1:16" ht="15.75" thickTop="1" x14ac:dyDescent="0.25">
      <c r="A29" s="3"/>
      <c r="B29" s="3"/>
      <c r="C29" s="18" t="s">
        <v>90</v>
      </c>
      <c r="D29" s="8">
        <f>SUM(D5:D28)</f>
        <v>9424000</v>
      </c>
      <c r="E29" s="8">
        <f>SUM(E5:E28)</f>
        <v>9424000</v>
      </c>
      <c r="F29" s="8">
        <f>SUM(F5:F28)</f>
        <v>5018400</v>
      </c>
      <c r="G29" s="13"/>
      <c r="H29" s="8">
        <f>SUM(H5:H28)</f>
        <v>10037038</v>
      </c>
      <c r="I29" s="8"/>
      <c r="J29" s="8">
        <f>SUM(J5:J28)</f>
        <v>6670368</v>
      </c>
      <c r="K29" s="8">
        <f>SUM(K5:K28)</f>
        <v>6485668.7734375</v>
      </c>
      <c r="L29" s="23"/>
      <c r="M29" s="27"/>
      <c r="N29" s="3"/>
      <c r="O29" s="3"/>
      <c r="P29" s="3"/>
    </row>
    <row r="30" spans="1:16" x14ac:dyDescent="0.25">
      <c r="A30" s="4"/>
      <c r="B30" s="4"/>
      <c r="C30" s="19"/>
      <c r="D30" s="9"/>
      <c r="E30" s="9"/>
      <c r="F30" s="9" t="s">
        <v>91</v>
      </c>
      <c r="G30" s="14">
        <f>F29/E29*100</f>
        <v>53.251273344651949</v>
      </c>
      <c r="H30" s="9"/>
      <c r="I30" s="9"/>
      <c r="J30" s="9"/>
      <c r="K30" s="40" t="s">
        <v>92</v>
      </c>
      <c r="L30" s="41">
        <f>J29/K29</f>
        <v>1.0284780541551779</v>
      </c>
      <c r="M30" s="28"/>
      <c r="N30" s="4"/>
      <c r="O30" s="4"/>
      <c r="P30" s="4"/>
    </row>
    <row r="31" spans="1:16" x14ac:dyDescent="0.25">
      <c r="A31" s="5"/>
      <c r="B31" s="5"/>
      <c r="C31" s="20"/>
      <c r="D31" s="10"/>
      <c r="E31" s="10"/>
      <c r="F31" s="10" t="s">
        <v>93</v>
      </c>
      <c r="G31" s="15">
        <f ca="1">STDEV(G5:G49)</f>
        <v>14.755225990532251</v>
      </c>
      <c r="H31" s="10"/>
      <c r="I31" s="10"/>
      <c r="J31" s="10"/>
      <c r="K31" s="10" t="s">
        <v>94</v>
      </c>
      <c r="L31" s="24">
        <f>AVERAGE(L5:L29)</f>
        <v>1.0323192761146631</v>
      </c>
      <c r="M31" s="30"/>
      <c r="N31" s="5"/>
      <c r="O31" s="5"/>
      <c r="P31" s="5"/>
    </row>
    <row r="35" spans="1:16" x14ac:dyDescent="0.25">
      <c r="A35" t="s">
        <v>96</v>
      </c>
      <c r="B35" t="s">
        <v>30</v>
      </c>
      <c r="C35" s="17">
        <v>44777</v>
      </c>
      <c r="D35" s="7">
        <v>520000</v>
      </c>
      <c r="E35" s="7">
        <v>520000</v>
      </c>
      <c r="F35" s="7">
        <v>140100</v>
      </c>
      <c r="G35" s="12">
        <f>F35/E35*100</f>
        <v>26.942307692307693</v>
      </c>
      <c r="H35" s="7">
        <v>318330</v>
      </c>
      <c r="I35" s="7">
        <v>107176</v>
      </c>
      <c r="J35" s="7">
        <f>E35-I35</f>
        <v>412824</v>
      </c>
      <c r="K35" s="7">
        <v>188026.71875</v>
      </c>
      <c r="L35" s="22">
        <f>J35/K35</f>
        <v>2.1955603051760431</v>
      </c>
      <c r="M35" s="26" t="s">
        <v>17</v>
      </c>
      <c r="N35" t="s">
        <v>18</v>
      </c>
      <c r="O35" t="s">
        <v>19</v>
      </c>
      <c r="P35">
        <v>401</v>
      </c>
    </row>
    <row r="36" spans="1:16" x14ac:dyDescent="0.25">
      <c r="A36" t="s">
        <v>97</v>
      </c>
      <c r="B36" t="s">
        <v>74</v>
      </c>
      <c r="C36" s="17">
        <v>44806</v>
      </c>
      <c r="D36" s="7">
        <v>615000</v>
      </c>
      <c r="E36" s="7">
        <v>615000</v>
      </c>
      <c r="F36" s="7">
        <v>242700</v>
      </c>
      <c r="G36" s="12">
        <f>F36/E36*100</f>
        <v>39.463414634146346</v>
      </c>
      <c r="H36" s="7">
        <v>553307</v>
      </c>
      <c r="I36" s="7">
        <v>101171</v>
      </c>
      <c r="J36" s="7">
        <f>E36-I36</f>
        <v>513829</v>
      </c>
      <c r="K36" s="7">
        <v>402614.4375</v>
      </c>
      <c r="L36" s="22">
        <f>J36/K36</f>
        <v>1.2762309349624354</v>
      </c>
      <c r="M36" s="26" t="s">
        <v>17</v>
      </c>
      <c r="N36" t="s">
        <v>18</v>
      </c>
      <c r="O36" t="s">
        <v>19</v>
      </c>
      <c r="P36">
        <v>401</v>
      </c>
    </row>
    <row r="37" spans="1:16" x14ac:dyDescent="0.25">
      <c r="A37" s="37" t="s">
        <v>98</v>
      </c>
      <c r="B37" s="37" t="s">
        <v>85</v>
      </c>
      <c r="C37" s="38">
        <v>45236</v>
      </c>
      <c r="D37" s="39">
        <v>599900</v>
      </c>
      <c r="E37" s="39">
        <v>599900</v>
      </c>
      <c r="F37" s="32">
        <v>157000</v>
      </c>
      <c r="G37" s="33">
        <f>F37/E37*100</f>
        <v>26.171028504750794</v>
      </c>
      <c r="H37" s="32">
        <v>318966</v>
      </c>
      <c r="I37" s="32">
        <v>151505</v>
      </c>
      <c r="J37" s="32">
        <f>E37-I37</f>
        <v>448395</v>
      </c>
      <c r="K37" s="32">
        <v>149119.328125</v>
      </c>
      <c r="L37" s="34">
        <f>J37/K37</f>
        <v>3.0069542670158138</v>
      </c>
      <c r="M37" s="35" t="s">
        <v>17</v>
      </c>
      <c r="N37" s="31" t="s">
        <v>18</v>
      </c>
      <c r="O37" s="31" t="s">
        <v>19</v>
      </c>
      <c r="P37" s="31">
        <v>401</v>
      </c>
    </row>
    <row r="38" spans="1:16" x14ac:dyDescent="0.25">
      <c r="A38" s="37" t="s">
        <v>98</v>
      </c>
      <c r="B38" s="37" t="s">
        <v>85</v>
      </c>
      <c r="C38" s="38">
        <v>44820</v>
      </c>
      <c r="D38" s="39">
        <v>510000</v>
      </c>
      <c r="E38" s="39">
        <v>510000</v>
      </c>
      <c r="F38" s="32">
        <v>120700</v>
      </c>
      <c r="G38" s="33">
        <f>F38/E38*100</f>
        <v>23.666666666666668</v>
      </c>
      <c r="H38" s="32">
        <v>254151</v>
      </c>
      <c r="I38" s="32">
        <v>86690</v>
      </c>
      <c r="J38" s="32">
        <f>E38-I38</f>
        <v>423310</v>
      </c>
      <c r="K38" s="32">
        <v>149119.328125</v>
      </c>
      <c r="L38" s="34">
        <f>J38/K38</f>
        <v>2.8387332837575445</v>
      </c>
      <c r="M38" s="35" t="s">
        <v>17</v>
      </c>
      <c r="N38" s="31" t="s">
        <v>18</v>
      </c>
      <c r="O38" s="31" t="s">
        <v>19</v>
      </c>
      <c r="P38" s="31">
        <v>401</v>
      </c>
    </row>
    <row r="39" spans="1:16" x14ac:dyDescent="0.25">
      <c r="E39" s="36" t="s">
        <v>99</v>
      </c>
    </row>
    <row r="40" spans="1:16" x14ac:dyDescent="0.25">
      <c r="A40" t="s">
        <v>52</v>
      </c>
      <c r="B40" t="s">
        <v>53</v>
      </c>
      <c r="C40" s="17">
        <v>44931</v>
      </c>
      <c r="D40" s="7">
        <v>300000</v>
      </c>
      <c r="E40" s="7">
        <v>300000</v>
      </c>
      <c r="F40" s="7">
        <v>120400</v>
      </c>
      <c r="G40" s="12">
        <f t="shared" ref="G40:G49" si="3">F40/E40*100</f>
        <v>40.133333333333333</v>
      </c>
      <c r="H40" s="7">
        <v>240887</v>
      </c>
      <c r="I40" s="7">
        <v>69727</v>
      </c>
      <c r="J40" s="7">
        <f t="shared" ref="J40:J49" si="4">E40-I40</f>
        <v>230273</v>
      </c>
      <c r="K40" s="7">
        <v>152413.171875</v>
      </c>
      <c r="L40" s="22">
        <f t="shared" ref="L40:L49" si="5">J40/K40</f>
        <v>1.5108471083382209</v>
      </c>
      <c r="M40" s="26" t="s">
        <v>17</v>
      </c>
      <c r="N40" t="s">
        <v>18</v>
      </c>
      <c r="O40" t="s">
        <v>19</v>
      </c>
      <c r="P40">
        <v>401</v>
      </c>
    </row>
    <row r="41" spans="1:16" x14ac:dyDescent="0.25">
      <c r="A41" t="s">
        <v>72</v>
      </c>
      <c r="B41" t="s">
        <v>73</v>
      </c>
      <c r="C41" s="17">
        <v>44797</v>
      </c>
      <c r="D41" s="7">
        <v>156000</v>
      </c>
      <c r="E41" s="7">
        <v>156000</v>
      </c>
      <c r="F41" s="7">
        <v>56700</v>
      </c>
      <c r="G41" s="12">
        <f t="shared" si="3"/>
        <v>36.346153846153847</v>
      </c>
      <c r="H41" s="7">
        <v>113396</v>
      </c>
      <c r="I41" s="7">
        <v>5980</v>
      </c>
      <c r="J41" s="7">
        <f t="shared" si="4"/>
        <v>150020</v>
      </c>
      <c r="K41" s="7">
        <v>95650.9375</v>
      </c>
      <c r="L41" s="22">
        <f t="shared" si="5"/>
        <v>1.5684111825877294</v>
      </c>
      <c r="M41" s="26" t="s">
        <v>17</v>
      </c>
      <c r="N41" t="s">
        <v>18</v>
      </c>
      <c r="O41" t="s">
        <v>19</v>
      </c>
      <c r="P41">
        <v>401</v>
      </c>
    </row>
    <row r="42" spans="1:16" x14ac:dyDescent="0.25">
      <c r="A42" t="s">
        <v>88</v>
      </c>
      <c r="B42" t="s">
        <v>89</v>
      </c>
      <c r="C42" s="17">
        <v>44671</v>
      </c>
      <c r="D42" s="7">
        <v>355000</v>
      </c>
      <c r="E42" s="7">
        <v>355000</v>
      </c>
      <c r="F42" s="7">
        <v>124200</v>
      </c>
      <c r="G42" s="12">
        <f t="shared" si="3"/>
        <v>34.985915492957744</v>
      </c>
      <c r="H42" s="7">
        <v>248482</v>
      </c>
      <c r="I42" s="7">
        <v>30400</v>
      </c>
      <c r="J42" s="7">
        <f t="shared" si="4"/>
        <v>324600</v>
      </c>
      <c r="K42" s="7">
        <v>194195.90625</v>
      </c>
      <c r="L42" s="22">
        <f t="shared" si="5"/>
        <v>1.6715079440558496</v>
      </c>
      <c r="M42" s="26" t="s">
        <v>17</v>
      </c>
      <c r="N42" t="s">
        <v>18</v>
      </c>
      <c r="O42" t="s">
        <v>19</v>
      </c>
      <c r="P42">
        <v>401</v>
      </c>
    </row>
    <row r="43" spans="1:16" x14ac:dyDescent="0.25">
      <c r="A43" t="s">
        <v>41</v>
      </c>
      <c r="B43" t="s">
        <v>42</v>
      </c>
      <c r="C43" s="17">
        <v>44680</v>
      </c>
      <c r="D43" s="7">
        <v>147777</v>
      </c>
      <c r="E43" s="7">
        <v>147777</v>
      </c>
      <c r="F43" s="7">
        <v>44900</v>
      </c>
      <c r="G43" s="12">
        <f t="shared" si="3"/>
        <v>30.383618560398439</v>
      </c>
      <c r="H43" s="7">
        <v>89755</v>
      </c>
      <c r="I43" s="7">
        <v>7240</v>
      </c>
      <c r="J43" s="7">
        <f t="shared" si="4"/>
        <v>140537</v>
      </c>
      <c r="K43" s="7">
        <v>73477.2890625</v>
      </c>
      <c r="L43" s="22">
        <f t="shared" si="5"/>
        <v>1.9126590242116692</v>
      </c>
      <c r="M43" s="26" t="s">
        <v>17</v>
      </c>
      <c r="N43" t="s">
        <v>18</v>
      </c>
      <c r="O43" t="s">
        <v>19</v>
      </c>
      <c r="P43">
        <v>401</v>
      </c>
    </row>
    <row r="44" spans="1:16" x14ac:dyDescent="0.25">
      <c r="A44" t="s">
        <v>81</v>
      </c>
      <c r="B44" t="s">
        <v>82</v>
      </c>
      <c r="C44" s="17">
        <v>45100</v>
      </c>
      <c r="D44" s="7">
        <v>307500</v>
      </c>
      <c r="E44" s="7">
        <v>307500</v>
      </c>
      <c r="F44" s="7">
        <v>88200</v>
      </c>
      <c r="G44" s="12">
        <f t="shared" si="3"/>
        <v>28.68292682926829</v>
      </c>
      <c r="H44" s="7">
        <v>176396</v>
      </c>
      <c r="I44" s="7">
        <v>60680</v>
      </c>
      <c r="J44" s="7">
        <f t="shared" si="4"/>
        <v>246820</v>
      </c>
      <c r="K44" s="7">
        <v>103041.8515625</v>
      </c>
      <c r="L44" s="22">
        <f t="shared" si="5"/>
        <v>2.3953373921109269</v>
      </c>
      <c r="M44" s="26" t="s">
        <v>17</v>
      </c>
      <c r="N44" t="s">
        <v>18</v>
      </c>
      <c r="O44" t="s">
        <v>19</v>
      </c>
      <c r="P44">
        <v>401</v>
      </c>
    </row>
    <row r="45" spans="1:16" x14ac:dyDescent="0.25">
      <c r="A45" t="s">
        <v>58</v>
      </c>
      <c r="B45" t="s">
        <v>59</v>
      </c>
      <c r="C45" s="17">
        <v>44694</v>
      </c>
      <c r="D45" s="7">
        <v>215000</v>
      </c>
      <c r="E45" s="7">
        <v>215000</v>
      </c>
      <c r="F45" s="7">
        <v>51600</v>
      </c>
      <c r="G45" s="12">
        <f t="shared" si="3"/>
        <v>24</v>
      </c>
      <c r="H45" s="7">
        <v>103116</v>
      </c>
      <c r="I45" s="7">
        <v>10000</v>
      </c>
      <c r="J45" s="7">
        <f t="shared" si="4"/>
        <v>205000</v>
      </c>
      <c r="K45" s="7">
        <v>82917.1875</v>
      </c>
      <c r="L45" s="22">
        <f t="shared" si="5"/>
        <v>2.4723462792319144</v>
      </c>
      <c r="M45" s="26" t="s">
        <v>17</v>
      </c>
      <c r="N45" t="s">
        <v>18</v>
      </c>
      <c r="O45" t="s">
        <v>19</v>
      </c>
      <c r="P45">
        <v>401</v>
      </c>
    </row>
    <row r="46" spans="1:16" x14ac:dyDescent="0.25">
      <c r="A46" t="s">
        <v>35</v>
      </c>
      <c r="B46" t="s">
        <v>36</v>
      </c>
      <c r="C46" s="17">
        <v>44777</v>
      </c>
      <c r="D46" s="7">
        <v>195000</v>
      </c>
      <c r="E46" s="7">
        <v>195000</v>
      </c>
      <c r="F46" s="7">
        <v>49500</v>
      </c>
      <c r="G46" s="12">
        <f t="shared" si="3"/>
        <v>25.384615384615383</v>
      </c>
      <c r="H46" s="7">
        <v>99078</v>
      </c>
      <c r="I46" s="7">
        <v>20913</v>
      </c>
      <c r="J46" s="7">
        <f t="shared" si="4"/>
        <v>174087</v>
      </c>
      <c r="K46" s="7">
        <v>69603.7421875</v>
      </c>
      <c r="L46" s="22">
        <f t="shared" si="5"/>
        <v>2.5011155223671859</v>
      </c>
      <c r="M46" s="26" t="s">
        <v>17</v>
      </c>
      <c r="N46" t="s">
        <v>18</v>
      </c>
      <c r="O46" t="s">
        <v>19</v>
      </c>
      <c r="P46">
        <v>401</v>
      </c>
    </row>
    <row r="47" spans="1:16" x14ac:dyDescent="0.25">
      <c r="A47" t="s">
        <v>43</v>
      </c>
      <c r="B47" t="s">
        <v>44</v>
      </c>
      <c r="C47" s="17">
        <v>44839</v>
      </c>
      <c r="D47" s="7">
        <v>1400000</v>
      </c>
      <c r="E47" s="7">
        <v>1400000</v>
      </c>
      <c r="F47" s="7">
        <v>357000</v>
      </c>
      <c r="G47" s="12">
        <f t="shared" si="3"/>
        <v>25.5</v>
      </c>
      <c r="H47" s="7">
        <v>714002</v>
      </c>
      <c r="I47" s="7">
        <v>201445</v>
      </c>
      <c r="J47" s="7">
        <f t="shared" si="4"/>
        <v>1198555</v>
      </c>
      <c r="K47" s="7">
        <v>456417.625</v>
      </c>
      <c r="L47" s="22">
        <f t="shared" si="5"/>
        <v>2.6260050759433313</v>
      </c>
      <c r="M47" s="26" t="s">
        <v>17</v>
      </c>
      <c r="N47" t="s">
        <v>18</v>
      </c>
      <c r="O47" t="s">
        <v>19</v>
      </c>
      <c r="P47">
        <v>401</v>
      </c>
    </row>
    <row r="48" spans="1:16" x14ac:dyDescent="0.25">
      <c r="A48" t="s">
        <v>33</v>
      </c>
      <c r="B48" t="s">
        <v>34</v>
      </c>
      <c r="C48" s="17">
        <v>44769</v>
      </c>
      <c r="D48" s="7">
        <v>232000</v>
      </c>
      <c r="E48" s="7">
        <v>232000</v>
      </c>
      <c r="F48" s="7">
        <v>38500</v>
      </c>
      <c r="G48" s="12">
        <f t="shared" si="3"/>
        <v>16.594827586206897</v>
      </c>
      <c r="H48" s="7">
        <v>77082</v>
      </c>
      <c r="I48" s="7">
        <v>10000</v>
      </c>
      <c r="J48" s="7">
        <f t="shared" si="4"/>
        <v>222000</v>
      </c>
      <c r="K48" s="7">
        <v>59734.640625</v>
      </c>
      <c r="L48" s="22">
        <f t="shared" si="5"/>
        <v>3.7164365212082497</v>
      </c>
      <c r="M48" s="26" t="s">
        <v>17</v>
      </c>
      <c r="N48" t="s">
        <v>18</v>
      </c>
      <c r="O48" t="s">
        <v>19</v>
      </c>
      <c r="P48">
        <v>401</v>
      </c>
    </row>
    <row r="49" spans="1:16" x14ac:dyDescent="0.25">
      <c r="A49" t="s">
        <v>54</v>
      </c>
      <c r="B49" t="s">
        <v>55</v>
      </c>
      <c r="C49" s="17">
        <v>45377</v>
      </c>
      <c r="D49" s="7">
        <v>208000</v>
      </c>
      <c r="E49" s="7">
        <v>208000</v>
      </c>
      <c r="F49" s="7">
        <v>46700</v>
      </c>
      <c r="G49" s="12">
        <f t="shared" si="3"/>
        <v>22.451923076923077</v>
      </c>
      <c r="H49" s="7">
        <v>93338</v>
      </c>
      <c r="I49" s="7">
        <v>85475</v>
      </c>
      <c r="J49" s="7">
        <f t="shared" si="4"/>
        <v>122525</v>
      </c>
      <c r="K49" s="7">
        <v>7001.78076171875</v>
      </c>
      <c r="L49" s="22">
        <f t="shared" si="5"/>
        <v>17.499119748205796</v>
      </c>
      <c r="M49" s="26" t="s">
        <v>17</v>
      </c>
      <c r="N49" t="s">
        <v>18</v>
      </c>
      <c r="O49" t="s">
        <v>19</v>
      </c>
      <c r="P49">
        <v>401</v>
      </c>
    </row>
  </sheetData>
  <sortState ref="A5:P28">
    <sortCondition ref="L5:L28"/>
  </sortState>
  <mergeCells count="1">
    <mergeCell ref="A1:P1"/>
  </mergeCells>
  <conditionalFormatting sqref="A35:P38 A5:P28 A40:P49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Elba Assessor</dc:creator>
  <cp:lastModifiedBy>Elba Assessor</cp:lastModifiedBy>
  <cp:lastPrinted>2025-03-03T23:58:08Z</cp:lastPrinted>
  <dcterms:created xsi:type="dcterms:W3CDTF">2025-01-30T17:11:03Z</dcterms:created>
  <dcterms:modified xsi:type="dcterms:W3CDTF">2025-03-03T23:58:13Z</dcterms:modified>
</cp:coreProperties>
</file>