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J5" i="2"/>
  <c r="L5" i="2" s="1"/>
  <c r="G7" i="2"/>
  <c r="J7" i="2"/>
  <c r="G9" i="2"/>
  <c r="J9" i="2"/>
  <c r="L9" i="2" s="1"/>
  <c r="G8" i="2"/>
  <c r="J8" i="2"/>
  <c r="L8" i="2" s="1"/>
  <c r="G6" i="2"/>
  <c r="J6" i="2"/>
  <c r="L6" i="2" s="1"/>
  <c r="G11" i="2"/>
  <c r="J11" i="2"/>
  <c r="G14" i="2"/>
  <c r="J14" i="2"/>
  <c r="L14" i="2" s="1"/>
  <c r="G13" i="2"/>
  <c r="J13" i="2"/>
  <c r="L13" i="2" s="1"/>
  <c r="G16" i="2"/>
  <c r="J16" i="2"/>
  <c r="L16" i="2" s="1"/>
  <c r="G12" i="2"/>
  <c r="J12" i="2"/>
  <c r="L12" i="2" s="1"/>
  <c r="G15" i="2"/>
  <c r="J15" i="2"/>
  <c r="L15" i="2" s="1"/>
  <c r="G24" i="2"/>
  <c r="J24" i="2"/>
  <c r="L24" i="2" s="1"/>
  <c r="G10" i="2"/>
  <c r="J10" i="2"/>
  <c r="L10" i="2" s="1"/>
  <c r="D18" i="2"/>
  <c r="E18" i="2"/>
  <c r="F18" i="2"/>
  <c r="H18" i="2"/>
  <c r="K18" i="2"/>
  <c r="G19" i="2" l="1"/>
  <c r="L7" i="2"/>
  <c r="L11" i="2"/>
  <c r="G20" i="2"/>
  <c r="J18" i="2"/>
  <c r="L19" i="2" s="1"/>
  <c r="L20" i="2" l="1"/>
</calcChain>
</file>

<file path=xl/sharedStrings.xml><?xml version="1.0" encoding="utf-8"?>
<sst xmlns="http://schemas.openxmlformats.org/spreadsheetml/2006/main" count="89" uniqueCount="52">
  <si>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</si>
  <si>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</si>
  <si>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</si>
  <si>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</si>
  <si>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</si>
  <si>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</si>
  <si>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</si>
  <si>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</si>
  <si>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</si>
  <si>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</si>
  <si>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</si>
  <si>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</si>
  <si>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</si>
  <si>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</si>
  <si>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</si>
  <si>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008-014-028-00</t>
  </si>
  <si>
    <t>4097 HUNT RD</t>
  </si>
  <si>
    <t>023</t>
  </si>
  <si>
    <t xml:space="preserve"> </t>
  </si>
  <si>
    <t>IMPROVED RES W/BUILDING</t>
  </si>
  <si>
    <t>LAKE NEPESSING LAKE FRONT</t>
  </si>
  <si>
    <t>008-014-039-01</t>
  </si>
  <si>
    <t>4089 HUNT RD</t>
  </si>
  <si>
    <t>008-023-024-00</t>
  </si>
  <si>
    <t>3738 SOUTH SHORE DR</t>
  </si>
  <si>
    <t>008-260-026-00</t>
  </si>
  <si>
    <t>4078 HERON DR</t>
  </si>
  <si>
    <t>008-400-005-00</t>
  </si>
  <si>
    <t>3967 HUNT RD</t>
  </si>
  <si>
    <t>008-400-011-00</t>
  </si>
  <si>
    <t>3939 HUNT RD</t>
  </si>
  <si>
    <t>008-400-027-00</t>
  </si>
  <si>
    <t>3865 HUNT RD</t>
  </si>
  <si>
    <t>008-450-002-00</t>
  </si>
  <si>
    <t>3689 LAKE SHORE DR</t>
  </si>
  <si>
    <t>008-450-003-00</t>
  </si>
  <si>
    <t>3681 LAKE SHORE DR</t>
  </si>
  <si>
    <t>008-450-016-00</t>
  </si>
  <si>
    <t>3607 LAKE SHORE DR</t>
  </si>
  <si>
    <t>008-450-017-00</t>
  </si>
  <si>
    <t>3605 LAKE SHORE DR</t>
  </si>
  <si>
    <t>008-460-009-00</t>
  </si>
  <si>
    <t>1380 PRATT DR</t>
  </si>
  <si>
    <t>008-480-001-00</t>
  </si>
  <si>
    <t>3729 HUNT RD</t>
  </si>
  <si>
    <t>Totals:</t>
  </si>
  <si>
    <t>Sale. Ratio =&gt;</t>
  </si>
  <si>
    <t>E.C.F. =&gt;</t>
  </si>
  <si>
    <t>Std. Dev. =&gt;</t>
  </si>
  <si>
    <t>Ave. E.C.F. =&gt;</t>
  </si>
  <si>
    <t>Class</t>
  </si>
  <si>
    <t>NEIGHBORHOOD 023 LAKE NEPESSING LAKE FRONT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</si>
</sst>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workbookViewId="0">
      <selection activeCell="A2" sqref="A2"/>
    </sheetView>
  </sheetViews>
  <sheetFormatPr defaultRowHeight="15" x14ac:dyDescent="0.25"/>
  <cols>
    <col min="1" max="1" width="14.28515625" bestFit="1" customWidth="1"/>
    <col min="2" max="2" width="20.8554687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7" style="22" bestFit="1" customWidth="1"/>
    <col min="13" max="13" width="8.7109375" style="29" bestFit="1" customWidth="1"/>
    <col min="14" max="14" width="13.7109375" customWidth="1"/>
    <col min="15" max="15" width="27.28515625" bestFit="1" customWidth="1"/>
    <col min="16" max="16" width="5.42578125" bestFit="1" customWidth="1"/>
  </cols>
  <sheetData>
    <row r="1" spans="1:41" ht="18.75" x14ac:dyDescent="0.3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50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t="s">
        <v>15</v>
      </c>
      <c r="B5" t="s">
        <v>16</v>
      </c>
      <c r="C5" s="17">
        <v>45383</v>
      </c>
      <c r="D5" s="7">
        <v>300000</v>
      </c>
      <c r="E5" s="7">
        <v>300000</v>
      </c>
      <c r="F5" s="7">
        <v>227900</v>
      </c>
      <c r="G5" s="12">
        <f t="shared" ref="G5:G16" si="0">F5/E5*100</f>
        <v>75.966666666666669</v>
      </c>
      <c r="H5" s="7">
        <v>455841</v>
      </c>
      <c r="I5" s="7">
        <v>240531</v>
      </c>
      <c r="J5" s="7">
        <f t="shared" ref="J5:J16" si="1">E5-I5</f>
        <v>59469</v>
      </c>
      <c r="K5" s="7">
        <v>138463.021484375</v>
      </c>
      <c r="L5" s="22">
        <f t="shared" ref="L5:L16" si="2">J5/K5</f>
        <v>0.42949373314600708</v>
      </c>
      <c r="M5" s="26" t="s">
        <v>17</v>
      </c>
      <c r="N5" t="s">
        <v>19</v>
      </c>
      <c r="O5" t="s">
        <v>20</v>
      </c>
      <c r="P5">
        <v>401</v>
      </c>
      <c r="AF5" s="2"/>
      <c r="AH5" s="2"/>
    </row>
    <row r="6" spans="1:41" x14ac:dyDescent="0.25">
      <c r="A6" t="s">
        <v>27</v>
      </c>
      <c r="B6" t="s">
        <v>28</v>
      </c>
      <c r="C6" s="17">
        <v>44700</v>
      </c>
      <c r="D6" s="7">
        <v>186000</v>
      </c>
      <c r="E6" s="7">
        <v>186000</v>
      </c>
      <c r="F6" s="7">
        <v>150000</v>
      </c>
      <c r="G6" s="12">
        <f t="shared" si="0"/>
        <v>80.645161290322577</v>
      </c>
      <c r="H6" s="7">
        <v>300044</v>
      </c>
      <c r="I6" s="7">
        <v>97500</v>
      </c>
      <c r="J6" s="7">
        <f t="shared" si="1"/>
        <v>88500</v>
      </c>
      <c r="K6" s="7">
        <v>130253.375</v>
      </c>
      <c r="L6" s="22">
        <f t="shared" si="2"/>
        <v>0.67944496639722385</v>
      </c>
      <c r="M6" s="26" t="s">
        <v>17</v>
      </c>
      <c r="N6" t="s">
        <v>19</v>
      </c>
      <c r="O6" t="s">
        <v>20</v>
      </c>
      <c r="P6">
        <v>401</v>
      </c>
    </row>
    <row r="7" spans="1:41" x14ac:dyDescent="0.25">
      <c r="A7" t="s">
        <v>21</v>
      </c>
      <c r="B7" t="s">
        <v>22</v>
      </c>
      <c r="C7" s="17">
        <v>45261</v>
      </c>
      <c r="D7" s="7">
        <v>300000</v>
      </c>
      <c r="E7" s="7">
        <v>300000</v>
      </c>
      <c r="F7" s="7">
        <v>168900</v>
      </c>
      <c r="G7" s="12">
        <f t="shared" si="0"/>
        <v>56.3</v>
      </c>
      <c r="H7" s="7">
        <v>337778</v>
      </c>
      <c r="I7" s="7">
        <v>248625</v>
      </c>
      <c r="J7" s="7">
        <f t="shared" si="1"/>
        <v>51375</v>
      </c>
      <c r="K7" s="7">
        <v>57333.1171875</v>
      </c>
      <c r="L7" s="22">
        <f t="shared" si="2"/>
        <v>0.89607895960000217</v>
      </c>
      <c r="M7" s="26" t="s">
        <v>17</v>
      </c>
      <c r="N7" t="s">
        <v>19</v>
      </c>
      <c r="O7" t="s">
        <v>20</v>
      </c>
      <c r="P7">
        <v>401</v>
      </c>
    </row>
    <row r="8" spans="1:41" x14ac:dyDescent="0.25">
      <c r="A8" t="s">
        <v>25</v>
      </c>
      <c r="B8" t="s">
        <v>26</v>
      </c>
      <c r="C8" s="17">
        <v>45271</v>
      </c>
      <c r="D8" s="7">
        <v>675000</v>
      </c>
      <c r="E8" s="7">
        <v>675000</v>
      </c>
      <c r="F8" s="7">
        <v>491600</v>
      </c>
      <c r="G8" s="12">
        <f t="shared" si="0"/>
        <v>72.829629629629636</v>
      </c>
      <c r="H8" s="7">
        <v>983188</v>
      </c>
      <c r="I8" s="7">
        <v>146250</v>
      </c>
      <c r="J8" s="7">
        <f t="shared" si="1"/>
        <v>528750</v>
      </c>
      <c r="K8" s="7">
        <v>538223.8125</v>
      </c>
      <c r="L8" s="22">
        <f t="shared" si="2"/>
        <v>0.9823980056623749</v>
      </c>
      <c r="M8" s="26" t="s">
        <v>17</v>
      </c>
      <c r="N8" t="s">
        <v>19</v>
      </c>
      <c r="O8" t="s">
        <v>20</v>
      </c>
      <c r="P8">
        <v>401</v>
      </c>
    </row>
    <row r="9" spans="1:41" x14ac:dyDescent="0.25">
      <c r="A9" t="s">
        <v>23</v>
      </c>
      <c r="B9" t="s">
        <v>24</v>
      </c>
      <c r="C9" s="17">
        <v>45121</v>
      </c>
      <c r="D9" s="7">
        <v>257050</v>
      </c>
      <c r="E9" s="7">
        <v>257050</v>
      </c>
      <c r="F9" s="7">
        <v>106800</v>
      </c>
      <c r="G9" s="12">
        <f t="shared" si="0"/>
        <v>41.548336899435903</v>
      </c>
      <c r="H9" s="7">
        <v>213673</v>
      </c>
      <c r="I9" s="7">
        <v>97500</v>
      </c>
      <c r="J9" s="7">
        <f t="shared" si="1"/>
        <v>159550</v>
      </c>
      <c r="K9" s="7">
        <v>109185.1484375</v>
      </c>
      <c r="L9" s="22">
        <f t="shared" si="2"/>
        <v>1.4612793249196336</v>
      </c>
      <c r="M9" s="26" t="s">
        <v>17</v>
      </c>
      <c r="N9" t="s">
        <v>19</v>
      </c>
      <c r="O9" t="s">
        <v>20</v>
      </c>
      <c r="P9">
        <v>401</v>
      </c>
    </row>
    <row r="10" spans="1:41" x14ac:dyDescent="0.25">
      <c r="A10" t="s">
        <v>43</v>
      </c>
      <c r="B10" t="s">
        <v>44</v>
      </c>
      <c r="C10" s="17">
        <v>45097</v>
      </c>
      <c r="D10" s="7">
        <v>175000</v>
      </c>
      <c r="E10" s="7">
        <v>175000</v>
      </c>
      <c r="F10" s="7">
        <v>82900</v>
      </c>
      <c r="G10" s="12">
        <f t="shared" si="0"/>
        <v>47.371428571428567</v>
      </c>
      <c r="H10" s="7">
        <v>165851</v>
      </c>
      <c r="I10" s="7">
        <v>78000</v>
      </c>
      <c r="J10" s="7">
        <f t="shared" si="1"/>
        <v>97000</v>
      </c>
      <c r="K10" s="7">
        <v>56495.8203125</v>
      </c>
      <c r="L10" s="22">
        <f t="shared" si="2"/>
        <v>1.716941173054146</v>
      </c>
      <c r="M10" s="26" t="s">
        <v>17</v>
      </c>
      <c r="N10" t="s">
        <v>19</v>
      </c>
      <c r="O10" t="s">
        <v>20</v>
      </c>
      <c r="P10">
        <v>401</v>
      </c>
    </row>
    <row r="11" spans="1:41" x14ac:dyDescent="0.25">
      <c r="A11" t="s">
        <v>29</v>
      </c>
      <c r="B11" t="s">
        <v>30</v>
      </c>
      <c r="C11" s="17">
        <v>44902</v>
      </c>
      <c r="D11" s="7">
        <v>227500</v>
      </c>
      <c r="E11" s="7">
        <v>227500</v>
      </c>
      <c r="F11" s="7">
        <v>98800</v>
      </c>
      <c r="G11" s="12">
        <f t="shared" si="0"/>
        <v>43.428571428571431</v>
      </c>
      <c r="H11" s="7">
        <v>197619</v>
      </c>
      <c r="I11" s="7">
        <v>97500</v>
      </c>
      <c r="J11" s="7">
        <f t="shared" si="1"/>
        <v>130000</v>
      </c>
      <c r="K11" s="7">
        <v>64385.2109375</v>
      </c>
      <c r="L11" s="22">
        <f t="shared" si="2"/>
        <v>2.0190972135851752</v>
      </c>
      <c r="M11" s="26" t="s">
        <v>17</v>
      </c>
      <c r="N11" t="s">
        <v>19</v>
      </c>
      <c r="O11" t="s">
        <v>20</v>
      </c>
      <c r="P11">
        <v>401</v>
      </c>
    </row>
    <row r="12" spans="1:41" x14ac:dyDescent="0.25">
      <c r="A12" t="s">
        <v>37</v>
      </c>
      <c r="B12" t="s">
        <v>38</v>
      </c>
      <c r="C12" s="17">
        <v>44718</v>
      </c>
      <c r="D12" s="7">
        <v>419500</v>
      </c>
      <c r="E12" s="7">
        <v>419500</v>
      </c>
      <c r="F12" s="7">
        <v>142700</v>
      </c>
      <c r="G12" s="12">
        <f t="shared" si="0"/>
        <v>34.016686531585222</v>
      </c>
      <c r="H12" s="7">
        <v>285384</v>
      </c>
      <c r="I12" s="7">
        <v>78000</v>
      </c>
      <c r="J12" s="7">
        <f t="shared" si="1"/>
        <v>341500</v>
      </c>
      <c r="K12" s="7">
        <v>133365.921875</v>
      </c>
      <c r="L12" s="22">
        <f t="shared" si="2"/>
        <v>2.5606241474495861</v>
      </c>
      <c r="M12" s="26" t="s">
        <v>17</v>
      </c>
      <c r="N12" t="s">
        <v>19</v>
      </c>
      <c r="O12" t="s">
        <v>20</v>
      </c>
      <c r="P12">
        <v>401</v>
      </c>
    </row>
    <row r="13" spans="1:41" x14ac:dyDescent="0.25">
      <c r="A13" t="s">
        <v>33</v>
      </c>
      <c r="B13" t="s">
        <v>34</v>
      </c>
      <c r="C13" s="17">
        <v>45329</v>
      </c>
      <c r="D13" s="7">
        <v>356000</v>
      </c>
      <c r="E13" s="7">
        <v>356000</v>
      </c>
      <c r="F13" s="7">
        <v>133000</v>
      </c>
      <c r="G13" s="12">
        <f t="shared" si="0"/>
        <v>37.359550561797754</v>
      </c>
      <c r="H13" s="7">
        <v>265935</v>
      </c>
      <c r="I13" s="7">
        <v>126750</v>
      </c>
      <c r="J13" s="7">
        <f t="shared" si="1"/>
        <v>229250</v>
      </c>
      <c r="K13" s="7">
        <v>89508.0390625</v>
      </c>
      <c r="L13" s="22">
        <f t="shared" si="2"/>
        <v>2.5612224600286861</v>
      </c>
      <c r="M13" s="26" t="s">
        <v>17</v>
      </c>
      <c r="N13" t="s">
        <v>19</v>
      </c>
      <c r="O13" t="s">
        <v>20</v>
      </c>
      <c r="P13">
        <v>401</v>
      </c>
    </row>
    <row r="14" spans="1:41" x14ac:dyDescent="0.25">
      <c r="A14" t="s">
        <v>31</v>
      </c>
      <c r="B14" t="s">
        <v>32</v>
      </c>
      <c r="C14" s="17">
        <v>44734</v>
      </c>
      <c r="D14" s="7">
        <v>313865</v>
      </c>
      <c r="E14" s="7">
        <v>313865</v>
      </c>
      <c r="F14" s="7">
        <v>104700</v>
      </c>
      <c r="G14" s="12">
        <f t="shared" si="0"/>
        <v>33.358290984977614</v>
      </c>
      <c r="H14" s="7">
        <v>209303</v>
      </c>
      <c r="I14" s="7">
        <v>78000</v>
      </c>
      <c r="J14" s="7">
        <f t="shared" si="1"/>
        <v>235865</v>
      </c>
      <c r="K14" s="7">
        <v>84439.2265625</v>
      </c>
      <c r="L14" s="22">
        <f t="shared" si="2"/>
        <v>2.7933107585420394</v>
      </c>
      <c r="M14" s="26" t="s">
        <v>17</v>
      </c>
      <c r="N14" t="s">
        <v>19</v>
      </c>
      <c r="O14" t="s">
        <v>20</v>
      </c>
      <c r="P14">
        <v>401</v>
      </c>
    </row>
    <row r="15" spans="1:41" x14ac:dyDescent="0.25">
      <c r="A15" t="s">
        <v>39</v>
      </c>
      <c r="B15" t="s">
        <v>40</v>
      </c>
      <c r="C15" s="17">
        <v>44701</v>
      </c>
      <c r="D15" s="7">
        <v>325000</v>
      </c>
      <c r="E15" s="7">
        <v>325000</v>
      </c>
      <c r="F15" s="7">
        <v>107400</v>
      </c>
      <c r="G15" s="12">
        <f t="shared" si="0"/>
        <v>33.04615384615385</v>
      </c>
      <c r="H15" s="7">
        <v>214798</v>
      </c>
      <c r="I15" s="7">
        <v>78000</v>
      </c>
      <c r="J15" s="7">
        <f t="shared" si="1"/>
        <v>247000</v>
      </c>
      <c r="K15" s="7">
        <v>87972.9921875</v>
      </c>
      <c r="L15" s="22">
        <f t="shared" si="2"/>
        <v>2.8076798783149268</v>
      </c>
      <c r="M15" s="26" t="s">
        <v>17</v>
      </c>
      <c r="N15" t="s">
        <v>19</v>
      </c>
      <c r="O15" t="s">
        <v>20</v>
      </c>
      <c r="P15">
        <v>401</v>
      </c>
    </row>
    <row r="16" spans="1:41" x14ac:dyDescent="0.25">
      <c r="A16" t="s">
        <v>35</v>
      </c>
      <c r="B16" t="s">
        <v>36</v>
      </c>
      <c r="C16" s="17">
        <v>45182</v>
      </c>
      <c r="D16" s="7">
        <v>386000</v>
      </c>
      <c r="E16" s="7">
        <v>386000</v>
      </c>
      <c r="F16" s="7">
        <v>110700</v>
      </c>
      <c r="G16" s="12">
        <f t="shared" si="0"/>
        <v>28.678756476683937</v>
      </c>
      <c r="H16" s="7">
        <v>221371</v>
      </c>
      <c r="I16" s="7">
        <v>78000</v>
      </c>
      <c r="J16" s="7">
        <f t="shared" si="1"/>
        <v>308000</v>
      </c>
      <c r="K16" s="7">
        <v>92200</v>
      </c>
      <c r="L16" s="22">
        <f t="shared" si="2"/>
        <v>3.3405639913232106</v>
      </c>
      <c r="M16" s="26" t="s">
        <v>17</v>
      </c>
      <c r="N16" t="s">
        <v>19</v>
      </c>
      <c r="O16" t="s">
        <v>20</v>
      </c>
      <c r="P16">
        <v>401</v>
      </c>
    </row>
    <row r="17" spans="1:16" ht="15.75" thickBot="1" x14ac:dyDescent="0.3"/>
    <row r="18" spans="1:16" ht="15.75" thickTop="1" x14ac:dyDescent="0.25">
      <c r="A18" s="3"/>
      <c r="B18" s="3"/>
      <c r="C18" s="18" t="s">
        <v>45</v>
      </c>
      <c r="D18" s="8">
        <f>+SUM(D5:D17)</f>
        <v>3920915</v>
      </c>
      <c r="E18" s="8">
        <f>+SUM(E5:E17)</f>
        <v>3920915</v>
      </c>
      <c r="F18" s="8">
        <f>+SUM(F5:F17)</f>
        <v>1925400</v>
      </c>
      <c r="G18" s="13"/>
      <c r="H18" s="8">
        <f>+SUM(H5:H17)</f>
        <v>3850785</v>
      </c>
      <c r="I18" s="8"/>
      <c r="J18" s="8">
        <f>+SUM(J5:J17)</f>
        <v>2476259</v>
      </c>
      <c r="K18" s="8">
        <f>+SUM(K5:K17)</f>
        <v>1581825.685546875</v>
      </c>
      <c r="L18" s="23"/>
      <c r="M18" s="27"/>
      <c r="N18" s="3"/>
      <c r="O18" s="3"/>
      <c r="P18" s="3"/>
    </row>
    <row r="19" spans="1:16" x14ac:dyDescent="0.25">
      <c r="A19" s="4"/>
      <c r="B19" s="4"/>
      <c r="C19" s="19"/>
      <c r="D19" s="9"/>
      <c r="E19" s="9"/>
      <c r="F19" s="9" t="s">
        <v>46</v>
      </c>
      <c r="G19" s="14">
        <f>F18/E18*100</f>
        <v>49.10588472333626</v>
      </c>
      <c r="H19" s="9"/>
      <c r="I19" s="9"/>
      <c r="J19" s="9"/>
      <c r="K19" s="31" t="s">
        <v>47</v>
      </c>
      <c r="L19" s="32">
        <f>J18/K18</f>
        <v>1.565443665901719</v>
      </c>
      <c r="M19" s="28" t="s">
        <v>18</v>
      </c>
      <c r="N19" s="4"/>
      <c r="O19" s="4"/>
      <c r="P19" s="4"/>
    </row>
    <row r="20" spans="1:16" x14ac:dyDescent="0.25">
      <c r="A20" s="5"/>
      <c r="B20" s="5"/>
      <c r="C20" s="20"/>
      <c r="D20" s="10"/>
      <c r="E20" s="10"/>
      <c r="F20" s="10" t="s">
        <v>48</v>
      </c>
      <c r="G20" s="15">
        <f>STDEV(G5:G17)</f>
        <v>18.365302196603228</v>
      </c>
      <c r="H20" s="10"/>
      <c r="I20" s="10"/>
      <c r="J20" s="10"/>
      <c r="K20" s="10" t="s">
        <v>49</v>
      </c>
      <c r="L20" s="24">
        <f>AVERAGE(L5:L17)</f>
        <v>1.8540112176685843</v>
      </c>
      <c r="M20" s="30" t="s">
        <v>18</v>
      </c>
      <c r="N20" s="5"/>
      <c r="O20" s="5"/>
      <c r="P20" s="5"/>
    </row>
    <row r="24" spans="1:16" x14ac:dyDescent="0.25">
      <c r="A24" t="s">
        <v>41</v>
      </c>
      <c r="B24" t="s">
        <v>42</v>
      </c>
      <c r="C24" s="17">
        <v>44995</v>
      </c>
      <c r="D24" s="7">
        <v>0</v>
      </c>
      <c r="E24" s="7">
        <v>0</v>
      </c>
      <c r="F24" s="7">
        <v>394700</v>
      </c>
      <c r="G24" s="12" t="e">
        <f>F24/E24*100</f>
        <v>#DIV/0!</v>
      </c>
      <c r="H24" s="7">
        <v>789429</v>
      </c>
      <c r="I24" s="7">
        <v>124533</v>
      </c>
      <c r="J24" s="7">
        <f>E24-I24</f>
        <v>-124533</v>
      </c>
      <c r="K24" s="7">
        <v>427585.84375</v>
      </c>
      <c r="L24" s="22">
        <f>J24/K24</f>
        <v>-0.29124677961231032</v>
      </c>
      <c r="M24" s="26" t="s">
        <v>17</v>
      </c>
      <c r="N24" t="s">
        <v>19</v>
      </c>
      <c r="O24" t="s">
        <v>20</v>
      </c>
      <c r="P24">
        <v>401</v>
      </c>
    </row>
  </sheetData>
  <sortState ref="A5:P17">
    <sortCondition ref="L5:L17"/>
  </sortState>
  <mergeCells count="1">
    <mergeCell ref="A1:P1"/>
  </mergeCells>
  <conditionalFormatting sqref="A5:P15 A17:P17 A24:P2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2025-03-03T23:58:31Z</cp:lastPrinted>
  <dcterms:created xsi:type="dcterms:W3CDTF">2025-01-30T17:23:34Z</dcterms:created>
  <dcterms:modified xsi:type="dcterms:W3CDTF">2025-03-03T23:58:35Z</dcterms:modified>
</cp:coreProperties>
</file>