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J8" i="2"/>
  <c r="L8" i="2" s="1"/>
  <c r="G7" i="2"/>
  <c r="J7" i="2"/>
  <c r="L7" i="2" s="1"/>
  <c r="G5" i="2"/>
  <c r="J5" i="2"/>
  <c r="L5" i="2" s="1"/>
  <c r="G6" i="2"/>
  <c r="J6" i="2"/>
  <c r="D9" i="2"/>
  <c r="E9" i="2"/>
  <c r="F9" i="2"/>
  <c r="H9" i="2"/>
  <c r="K9" i="2"/>
  <c r="G10" i="2" l="1"/>
  <c r="G11" i="2"/>
  <c r="J9" i="2"/>
  <c r="L10" i="2" s="1"/>
  <c r="L6" i="2"/>
  <c r="L11" i="2" s="1"/>
</calcChain>
</file>

<file path=xl/sharedStrings.xml><?xml version="1.0" encoding="utf-8"?>
<sst xmlns="http://schemas.openxmlformats.org/spreadsheetml/2006/main" count="42" uniqueCount="33">
  <si>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</si>
  <si>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</si>
  <si>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</si>
  <si>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</si>
  <si>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</si>
  <si>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</si>
  <si>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</si>
  <si>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</si>
  <si>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</si>
  <si>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</si>
  <si>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</si>
  <si>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</si>
  <si>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</si>
  <si>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</si>
  <si>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</si>
  <si>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008-035-002-20</t>
  </si>
  <si>
    <t>3752 MITCHELL RD</t>
  </si>
  <si>
    <t>186</t>
  </si>
  <si>
    <t>IMPROVED RES W/BUILDING</t>
  </si>
  <si>
    <t>LAKE LAPEER OFF LAKE</t>
  </si>
  <si>
    <t>008-035-012-20</t>
  </si>
  <si>
    <t>3855 LAKE LAPEER DR</t>
  </si>
  <si>
    <t>008-035-012-30</t>
  </si>
  <si>
    <t>3845 LAKE LAPEER DR</t>
  </si>
  <si>
    <t>008-180-023-50</t>
  </si>
  <si>
    <t>2941 GALWAY BAY</t>
  </si>
  <si>
    <t>Totals:</t>
  </si>
  <si>
    <t>Sale. Ratio =&gt;</t>
  </si>
  <si>
    <t>E.C.F. =&gt;</t>
  </si>
  <si>
    <t>Std. Dev. =&gt;</t>
  </si>
  <si>
    <t>Ave. E.C.F. =&gt;</t>
  </si>
  <si>
    <t>Class</t>
  </si>
  <si>
    <t>NEIGHBORHOOD 186 LAKE LAPEER OFF LAKE ECF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</si>
</sst>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6" fontId="2" fillId="4" borderId="0" xfId="0" applyNumberFormat="1" applyFont="1" applyFill="1" applyBorder="1"/>
    <xf numFmtId="166" fontId="2" fillId="4" borderId="0" xfId="0" applyNumberFormat="1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"/>
  <sheetViews>
    <sheetView tabSelected="1" workbookViewId="0">
      <selection sqref="A1:P1"/>
    </sheetView>
  </sheetViews>
  <sheetFormatPr defaultRowHeight="15" x14ac:dyDescent="0.25"/>
  <cols>
    <col min="1" max="1" width="14.28515625" bestFit="1" customWidth="1"/>
    <col min="2" max="2" width="19.7109375" bestFit="1" customWidth="1"/>
    <col min="3" max="3" width="9.28515625" style="17" bestFit="1" customWidth="1"/>
    <col min="4" max="5" width="10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6.28515625" style="22" bestFit="1" customWidth="1"/>
    <col min="13" max="13" width="13.7109375" style="29" customWidth="1"/>
    <col min="14" max="14" width="26.28515625" bestFit="1" customWidth="1"/>
    <col min="15" max="15" width="20.7109375" customWidth="1"/>
    <col min="16" max="16" width="5.42578125" bestFit="1" customWidth="1"/>
  </cols>
  <sheetData>
    <row r="1" spans="1:40" ht="18.75" x14ac:dyDescent="0.3">
      <c r="A1" s="33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4" spans="1:40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5" t="s">
        <v>12</v>
      </c>
      <c r="N4" s="1" t="s">
        <v>13</v>
      </c>
      <c r="O4" s="1" t="s">
        <v>14</v>
      </c>
      <c r="P4" s="1" t="s">
        <v>31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25">
      <c r="A5" t="s">
        <v>22</v>
      </c>
      <c r="B5" t="s">
        <v>23</v>
      </c>
      <c r="C5" s="17">
        <v>45335</v>
      </c>
      <c r="D5" s="7">
        <v>500000</v>
      </c>
      <c r="E5" s="7">
        <v>500000</v>
      </c>
      <c r="F5" s="7">
        <v>292800</v>
      </c>
      <c r="G5" s="12">
        <f>F5/E5*100</f>
        <v>58.56</v>
      </c>
      <c r="H5" s="7">
        <v>585618</v>
      </c>
      <c r="I5" s="7">
        <v>150000</v>
      </c>
      <c r="J5" s="7">
        <f>E5-I5</f>
        <v>350000</v>
      </c>
      <c r="K5" s="7">
        <v>410186.4375</v>
      </c>
      <c r="L5" s="22">
        <f>J5/K5</f>
        <v>0.85327053262213237</v>
      </c>
      <c r="M5" s="26" t="s">
        <v>17</v>
      </c>
      <c r="N5" t="s">
        <v>18</v>
      </c>
      <c r="O5" t="s">
        <v>19</v>
      </c>
      <c r="P5">
        <v>401</v>
      </c>
      <c r="AE5" s="2"/>
      <c r="AG5" s="2"/>
    </row>
    <row r="6" spans="1:40" x14ac:dyDescent="0.25">
      <c r="A6" t="s">
        <v>24</v>
      </c>
      <c r="B6" t="s">
        <v>25</v>
      </c>
      <c r="C6" s="17">
        <v>44749</v>
      </c>
      <c r="D6" s="7">
        <v>400000</v>
      </c>
      <c r="E6" s="7">
        <v>400000</v>
      </c>
      <c r="F6" s="7">
        <v>180400</v>
      </c>
      <c r="G6" s="12">
        <f>F6/E6*100</f>
        <v>45.1</v>
      </c>
      <c r="H6" s="7">
        <v>360778</v>
      </c>
      <c r="I6" s="7">
        <v>56500</v>
      </c>
      <c r="J6" s="7">
        <f>E6-I6</f>
        <v>343500</v>
      </c>
      <c r="K6" s="7">
        <v>286514.125</v>
      </c>
      <c r="L6" s="22">
        <f>J6/K6</f>
        <v>1.1988937718166599</v>
      </c>
      <c r="M6" s="26" t="s">
        <v>17</v>
      </c>
      <c r="N6" t="s">
        <v>18</v>
      </c>
      <c r="O6" t="s">
        <v>19</v>
      </c>
      <c r="P6">
        <v>401</v>
      </c>
    </row>
    <row r="7" spans="1:40" x14ac:dyDescent="0.25">
      <c r="A7" t="s">
        <v>20</v>
      </c>
      <c r="B7" t="s">
        <v>21</v>
      </c>
      <c r="C7" s="17">
        <v>45181</v>
      </c>
      <c r="D7" s="7">
        <v>400000</v>
      </c>
      <c r="E7" s="7">
        <v>400000</v>
      </c>
      <c r="F7" s="7">
        <v>165600</v>
      </c>
      <c r="G7" s="12">
        <f>F7/E7*100</f>
        <v>41.4</v>
      </c>
      <c r="H7" s="7">
        <v>331271</v>
      </c>
      <c r="I7" s="7">
        <v>55000</v>
      </c>
      <c r="J7" s="7">
        <f>E7-I7</f>
        <v>345000</v>
      </c>
      <c r="K7" s="7">
        <v>260142.1875</v>
      </c>
      <c r="L7" s="22">
        <f>J7/K7</f>
        <v>1.326197812494369</v>
      </c>
      <c r="M7" s="26" t="s">
        <v>17</v>
      </c>
      <c r="N7" t="s">
        <v>18</v>
      </c>
      <c r="O7" t="s">
        <v>19</v>
      </c>
      <c r="P7">
        <v>401</v>
      </c>
    </row>
    <row r="8" spans="1:40" ht="15.75" thickBot="1" x14ac:dyDescent="0.3">
      <c r="A8" t="s">
        <v>15</v>
      </c>
      <c r="B8" t="s">
        <v>16</v>
      </c>
      <c r="C8" s="17">
        <v>44700</v>
      </c>
      <c r="D8" s="7">
        <v>485500</v>
      </c>
      <c r="E8" s="7">
        <v>485500</v>
      </c>
      <c r="F8" s="7">
        <v>189400</v>
      </c>
      <c r="G8" s="12">
        <f>F8/E8*100</f>
        <v>39.011328527291447</v>
      </c>
      <c r="H8" s="7">
        <v>378762</v>
      </c>
      <c r="I8" s="7">
        <v>104239</v>
      </c>
      <c r="J8" s="7">
        <f>E8-I8</f>
        <v>381261</v>
      </c>
      <c r="K8" s="7">
        <v>258496.234375</v>
      </c>
      <c r="L8" s="22">
        <f>J8/K8</f>
        <v>1.4749189709545454</v>
      </c>
      <c r="M8" s="26" t="s">
        <v>17</v>
      </c>
      <c r="N8" t="s">
        <v>18</v>
      </c>
      <c r="O8" t="s">
        <v>19</v>
      </c>
      <c r="P8">
        <v>401</v>
      </c>
    </row>
    <row r="9" spans="1:40" ht="15.75" thickTop="1" x14ac:dyDescent="0.25">
      <c r="A9" s="3"/>
      <c r="B9" s="3"/>
      <c r="C9" s="18" t="s">
        <v>26</v>
      </c>
      <c r="D9" s="8">
        <f>+SUM(D5:D8)</f>
        <v>1785500</v>
      </c>
      <c r="E9" s="8">
        <f>+SUM(E5:E8)</f>
        <v>1785500</v>
      </c>
      <c r="F9" s="8">
        <f>+SUM(F5:F8)</f>
        <v>828200</v>
      </c>
      <c r="G9" s="13"/>
      <c r="H9" s="8">
        <f>+SUM(H5:H8)</f>
        <v>1656429</v>
      </c>
      <c r="I9" s="8"/>
      <c r="J9" s="8">
        <f>+SUM(J5:J8)</f>
        <v>1419761</v>
      </c>
      <c r="K9" s="8">
        <f>+SUM(K5:K8)</f>
        <v>1215338.984375</v>
      </c>
      <c r="L9" s="23"/>
      <c r="M9" s="27"/>
      <c r="N9" s="3"/>
      <c r="O9" s="3"/>
      <c r="P9" s="3"/>
    </row>
    <row r="10" spans="1:40" x14ac:dyDescent="0.25">
      <c r="A10" s="4"/>
      <c r="B10" s="4"/>
      <c r="C10" s="19"/>
      <c r="D10" s="9"/>
      <c r="E10" s="9"/>
      <c r="F10" s="9" t="s">
        <v>27</v>
      </c>
      <c r="G10" s="14">
        <f>F9/E9*100</f>
        <v>46.384766171940633</v>
      </c>
      <c r="H10" s="9"/>
      <c r="I10" s="9"/>
      <c r="J10" s="9"/>
      <c r="K10" s="31" t="s">
        <v>28</v>
      </c>
      <c r="L10" s="32">
        <f>J9/K9</f>
        <v>1.1682016443586116</v>
      </c>
      <c r="M10" s="28"/>
      <c r="N10" s="4"/>
      <c r="O10" s="4"/>
      <c r="P10" s="4"/>
    </row>
    <row r="11" spans="1:40" x14ac:dyDescent="0.25">
      <c r="A11" s="5"/>
      <c r="B11" s="5"/>
      <c r="C11" s="20"/>
      <c r="D11" s="10"/>
      <c r="E11" s="10"/>
      <c r="F11" s="10" t="s">
        <v>29</v>
      </c>
      <c r="G11" s="15">
        <f>STDEV(G5:G8)</f>
        <v>8.7285710364249383</v>
      </c>
      <c r="H11" s="10"/>
      <c r="I11" s="10"/>
      <c r="J11" s="10"/>
      <c r="K11" s="10" t="s">
        <v>30</v>
      </c>
      <c r="L11" s="24">
        <f>AVERAGE(L5:L8)</f>
        <v>1.2133202719719267</v>
      </c>
      <c r="M11" s="30"/>
      <c r="N11" s="5"/>
      <c r="O11" s="5"/>
      <c r="P11" s="5"/>
    </row>
  </sheetData>
  <sortState ref="A5:P8">
    <sortCondition ref="L5:L8"/>
  </sortState>
  <mergeCells count="1">
    <mergeCell ref="A1:P1"/>
  </mergeCells>
  <conditionalFormatting sqref="A5:P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2025-03-04T00:00:39Z</cp:lastPrinted>
  <dcterms:created xsi:type="dcterms:W3CDTF">2025-01-30T18:05:45Z</dcterms:created>
  <dcterms:modified xsi:type="dcterms:W3CDTF">2025-03-04T00:00:47Z</dcterms:modified>
</cp:coreProperties>
</file>