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J25" i="2"/>
  <c r="L25" i="2" s="1"/>
  <c r="G21" i="2"/>
  <c r="J21" i="2"/>
  <c r="L21" i="2" s="1"/>
  <c r="G7" i="2"/>
  <c r="J7" i="2"/>
  <c r="L7" i="2" s="1"/>
  <c r="G22" i="2"/>
  <c r="J22" i="2"/>
  <c r="G24" i="2"/>
  <c r="J24" i="2"/>
  <c r="L24" i="2" s="1"/>
  <c r="G9" i="2"/>
  <c r="J9" i="2"/>
  <c r="L9" i="2" s="1"/>
  <c r="G8" i="2"/>
  <c r="J8" i="2"/>
  <c r="L8" i="2" s="1"/>
  <c r="G10" i="2"/>
  <c r="J10" i="2"/>
  <c r="L10" i="2" s="1"/>
  <c r="G13" i="2"/>
  <c r="J13" i="2"/>
  <c r="L13" i="2" s="1"/>
  <c r="G5" i="2"/>
  <c r="J5" i="2"/>
  <c r="G11" i="2"/>
  <c r="J11" i="2"/>
  <c r="L11" i="2" s="1"/>
  <c r="G23" i="2"/>
  <c r="J23" i="2"/>
  <c r="L23" i="2" s="1"/>
  <c r="G15" i="2"/>
  <c r="J15" i="2"/>
  <c r="L15" i="2" s="1"/>
  <c r="G6" i="2"/>
  <c r="J6" i="2"/>
  <c r="L6" i="2" s="1"/>
  <c r="G14" i="2"/>
  <c r="J14" i="2"/>
  <c r="L14" i="2" s="1"/>
  <c r="G26" i="2"/>
  <c r="J26" i="2"/>
  <c r="L26" i="2" s="1"/>
  <c r="G12" i="2"/>
  <c r="J12" i="2"/>
  <c r="L12" i="2" s="1"/>
  <c r="D16" i="2"/>
  <c r="E16" i="2"/>
  <c r="F16" i="2"/>
  <c r="H16" i="2"/>
  <c r="K16" i="2"/>
  <c r="G17" i="2" l="1"/>
  <c r="G18" i="2"/>
  <c r="L5" i="2"/>
  <c r="L22" i="2"/>
  <c r="J16" i="2"/>
  <c r="L17" i="2" s="1"/>
  <c r="L18" i="2" l="1"/>
</calcChain>
</file>

<file path=xl/sharedStrings.xml><?xml version="1.0" encoding="utf-8"?>
<sst xmlns="http://schemas.openxmlformats.org/spreadsheetml/2006/main" count="109" uniqueCount="58">
  <si>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</si>
  <si>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</si>
  <si>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</si>
  <si>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</si>
  <si>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</si>
  <si>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</si>
  <si>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</si>
  <si>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</si>
  <si>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</si>
  <si>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</si>
  <si>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</si>
  <si>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</si>
  <si>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</si>
  <si>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</si>
  <si>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</si>
  <si>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008-310-035-00</t>
  </si>
  <si>
    <t>5347 LIPPINCOTT RD</t>
  </si>
  <si>
    <t>310</t>
  </si>
  <si>
    <t xml:space="preserve"> </t>
  </si>
  <si>
    <t>IMPROVED RES W/BUILDING</t>
  </si>
  <si>
    <t>MONTICELLO ESTATE</t>
  </si>
  <si>
    <t>008-310-075-00</t>
  </si>
  <si>
    <t>1883 NEW ROCHELLE DR</t>
  </si>
  <si>
    <t>008-310-082-00</t>
  </si>
  <si>
    <t>1963 NEW ROCHELLE DR</t>
  </si>
  <si>
    <t>5358 MONTICELLO DR</t>
  </si>
  <si>
    <t>008-310-156-00</t>
  </si>
  <si>
    <t>5357 SHERBROOKE CT</t>
  </si>
  <si>
    <t>008-310-186-00</t>
  </si>
  <si>
    <t>1832 MANCHESTER DR</t>
  </si>
  <si>
    <t>008-310-194-00</t>
  </si>
  <si>
    <t>1837 HAVERHILL DR</t>
  </si>
  <si>
    <t>008-310-204-00</t>
  </si>
  <si>
    <t>1846 HAVERHILL DR</t>
  </si>
  <si>
    <t>008-310-216-00</t>
  </si>
  <si>
    <t>1847 KINGSBURY DR</t>
  </si>
  <si>
    <t>008-310-221-00</t>
  </si>
  <si>
    <t>5414 SOUTHAMPTON DR</t>
  </si>
  <si>
    <t>008-310-225-00</t>
  </si>
  <si>
    <t>1853 BURLINGTON DR</t>
  </si>
  <si>
    <t>008-310-281-00</t>
  </si>
  <si>
    <t>5477 RENSSELEAR DR</t>
  </si>
  <si>
    <t>008-310-285-00</t>
  </si>
  <si>
    <t>5499 RENSSELEAR DR</t>
  </si>
  <si>
    <t>008-310-305-00</t>
  </si>
  <si>
    <t>1834 BURLINGTON DR</t>
  </si>
  <si>
    <t>008-310-308-00</t>
  </si>
  <si>
    <t>1814 BURLINGTON DR</t>
  </si>
  <si>
    <t>008-310-339-00</t>
  </si>
  <si>
    <t>5399 SOUTHAMPTON DR</t>
  </si>
  <si>
    <t>Totals:</t>
  </si>
  <si>
    <t>Sale. Ratio =&gt;</t>
  </si>
  <si>
    <t>E.C.F. =&gt;</t>
  </si>
  <si>
    <t>Std. Dev. =&gt;</t>
  </si>
  <si>
    <t>Ave. E.C.F. =&gt;</t>
  </si>
  <si>
    <t>008-310-121-00/-122-00</t>
  </si>
  <si>
    <t>Class</t>
  </si>
  <si>
    <t>NEIGHBORHOOD 310 MONTICELLO ESTATES ECF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</si>
</sst>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6" fontId="2" fillId="4" borderId="0" xfId="0" applyNumberFormat="1" applyFont="1" applyFill="1" applyBorder="1"/>
    <xf numFmtId="166" fontId="2" fillId="4" borderId="0" xfId="0" applyNumberFormat="1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abSelected="1" workbookViewId="0">
      <selection activeCell="K17" sqref="K17:L17"/>
    </sheetView>
  </sheetViews>
  <sheetFormatPr defaultRowHeight="15" x14ac:dyDescent="0.25"/>
  <cols>
    <col min="1" max="1" width="21.85546875" bestFit="1" customWidth="1"/>
    <col min="2" max="2" width="22.7109375" bestFit="1" customWidth="1"/>
    <col min="3" max="3" width="9.28515625" style="17" bestFit="1" customWidth="1"/>
    <col min="4" max="5" width="10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6.28515625" style="22" bestFit="1" customWidth="1"/>
    <col min="13" max="13" width="10.5703125" style="29" bestFit="1" customWidth="1"/>
    <col min="14" max="14" width="26.28515625" bestFit="1" customWidth="1"/>
    <col min="15" max="15" width="20.7109375" customWidth="1"/>
    <col min="16" max="16" width="5.42578125" bestFit="1" customWidth="1"/>
  </cols>
  <sheetData>
    <row r="1" spans="1:41" ht="18.75" x14ac:dyDescent="0.3">
      <c r="A1" s="33" t="s">
        <v>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4" spans="1:41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5" t="s">
        <v>12</v>
      </c>
      <c r="N4" s="1" t="s">
        <v>13</v>
      </c>
      <c r="O4" s="1" t="s">
        <v>14</v>
      </c>
      <c r="P4" s="1" t="s">
        <v>56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25">
      <c r="A5" t="s">
        <v>34</v>
      </c>
      <c r="B5" t="s">
        <v>35</v>
      </c>
      <c r="C5" s="17">
        <v>45258</v>
      </c>
      <c r="D5" s="7">
        <v>109400</v>
      </c>
      <c r="E5" s="7">
        <v>109400</v>
      </c>
      <c r="F5" s="7">
        <v>74700</v>
      </c>
      <c r="G5" s="12">
        <f t="shared" ref="G5:G15" si="0">F5/E5*100</f>
        <v>68.28153564899452</v>
      </c>
      <c r="H5" s="7">
        <v>149465</v>
      </c>
      <c r="I5" s="7">
        <v>38445</v>
      </c>
      <c r="J5" s="7">
        <f t="shared" ref="J5:J15" si="1">E5-I5</f>
        <v>70955</v>
      </c>
      <c r="K5" s="7">
        <v>97215.4140625</v>
      </c>
      <c r="L5" s="22">
        <f t="shared" ref="L5:L15" si="2">J5/K5</f>
        <v>0.72987396787080372</v>
      </c>
      <c r="M5" s="26" t="s">
        <v>17</v>
      </c>
      <c r="N5" t="s">
        <v>19</v>
      </c>
      <c r="O5" t="s">
        <v>20</v>
      </c>
      <c r="P5">
        <v>401</v>
      </c>
    </row>
    <row r="6" spans="1:41" x14ac:dyDescent="0.25">
      <c r="A6" t="s">
        <v>42</v>
      </c>
      <c r="B6" t="s">
        <v>43</v>
      </c>
      <c r="C6" s="17">
        <v>44965</v>
      </c>
      <c r="D6" s="7">
        <v>135000</v>
      </c>
      <c r="E6" s="7">
        <v>135000</v>
      </c>
      <c r="F6" s="7">
        <v>95600</v>
      </c>
      <c r="G6" s="12">
        <f t="shared" si="0"/>
        <v>70.814814814814824</v>
      </c>
      <c r="H6" s="7">
        <v>191204</v>
      </c>
      <c r="I6" s="7">
        <v>25630</v>
      </c>
      <c r="J6" s="7">
        <f t="shared" si="1"/>
        <v>109370</v>
      </c>
      <c r="K6" s="7">
        <v>144985.984375</v>
      </c>
      <c r="L6" s="22">
        <f t="shared" si="2"/>
        <v>0.75434877703157299</v>
      </c>
      <c r="M6" s="26" t="s">
        <v>17</v>
      </c>
      <c r="N6" t="s">
        <v>19</v>
      </c>
      <c r="O6" t="s">
        <v>20</v>
      </c>
      <c r="P6">
        <v>401</v>
      </c>
    </row>
    <row r="7" spans="1:41" x14ac:dyDescent="0.25">
      <c r="A7" t="s">
        <v>21</v>
      </c>
      <c r="B7" t="s">
        <v>22</v>
      </c>
      <c r="C7" s="17">
        <v>45329</v>
      </c>
      <c r="D7" s="7">
        <v>250000</v>
      </c>
      <c r="E7" s="7">
        <v>250000</v>
      </c>
      <c r="F7" s="7">
        <v>170500</v>
      </c>
      <c r="G7" s="12">
        <f t="shared" si="0"/>
        <v>68.2</v>
      </c>
      <c r="H7" s="7">
        <v>340901</v>
      </c>
      <c r="I7" s="7">
        <v>57784</v>
      </c>
      <c r="J7" s="7">
        <f t="shared" si="1"/>
        <v>192216</v>
      </c>
      <c r="K7" s="7">
        <v>247913.3125</v>
      </c>
      <c r="L7" s="22">
        <f t="shared" si="2"/>
        <v>0.77533553185047288</v>
      </c>
      <c r="M7" s="26" t="s">
        <v>17</v>
      </c>
      <c r="N7" t="s">
        <v>19</v>
      </c>
      <c r="O7" t="s">
        <v>20</v>
      </c>
      <c r="P7">
        <v>401</v>
      </c>
    </row>
    <row r="8" spans="1:41" x14ac:dyDescent="0.25">
      <c r="A8" t="s">
        <v>28</v>
      </c>
      <c r="B8" t="s">
        <v>29</v>
      </c>
      <c r="C8" s="17">
        <v>44742</v>
      </c>
      <c r="D8" s="7">
        <v>155000</v>
      </c>
      <c r="E8" s="7">
        <v>155000</v>
      </c>
      <c r="F8" s="7">
        <v>85800</v>
      </c>
      <c r="G8" s="12">
        <f t="shared" si="0"/>
        <v>55.354838709677423</v>
      </c>
      <c r="H8" s="7">
        <v>171568</v>
      </c>
      <c r="I8" s="7">
        <v>45652</v>
      </c>
      <c r="J8" s="7">
        <f t="shared" si="1"/>
        <v>109348</v>
      </c>
      <c r="K8" s="7">
        <v>110259.1953125</v>
      </c>
      <c r="L8" s="22">
        <f t="shared" si="2"/>
        <v>0.99173587917164219</v>
      </c>
      <c r="M8" s="26" t="s">
        <v>17</v>
      </c>
      <c r="N8" t="s">
        <v>19</v>
      </c>
      <c r="O8" t="s">
        <v>20</v>
      </c>
      <c r="P8">
        <v>401</v>
      </c>
    </row>
    <row r="9" spans="1:41" x14ac:dyDescent="0.25">
      <c r="A9" t="s">
        <v>26</v>
      </c>
      <c r="B9" t="s">
        <v>27</v>
      </c>
      <c r="C9" s="17">
        <v>45383</v>
      </c>
      <c r="D9" s="7">
        <v>133918</v>
      </c>
      <c r="E9" s="7">
        <v>133918</v>
      </c>
      <c r="F9" s="7">
        <v>72400</v>
      </c>
      <c r="G9" s="12">
        <f t="shared" si="0"/>
        <v>54.062934034259769</v>
      </c>
      <c r="H9" s="7">
        <v>144739</v>
      </c>
      <c r="I9" s="7">
        <v>31921</v>
      </c>
      <c r="J9" s="7">
        <f t="shared" si="1"/>
        <v>101997</v>
      </c>
      <c r="K9" s="7">
        <v>98789.84375</v>
      </c>
      <c r="L9" s="22">
        <f t="shared" si="2"/>
        <v>1.0324644328633226</v>
      </c>
      <c r="M9" s="26" t="s">
        <v>17</v>
      </c>
      <c r="N9" t="s">
        <v>19</v>
      </c>
      <c r="O9" t="s">
        <v>20</v>
      </c>
      <c r="P9">
        <v>401</v>
      </c>
    </row>
    <row r="10" spans="1:41" x14ac:dyDescent="0.25">
      <c r="A10" t="s">
        <v>30</v>
      </c>
      <c r="B10" t="s">
        <v>31</v>
      </c>
      <c r="C10" s="17">
        <v>44735</v>
      </c>
      <c r="D10" s="7">
        <v>145000</v>
      </c>
      <c r="E10" s="7">
        <v>145000</v>
      </c>
      <c r="F10" s="7">
        <v>73700</v>
      </c>
      <c r="G10" s="12">
        <f t="shared" si="0"/>
        <v>50.827586206896548</v>
      </c>
      <c r="H10" s="7">
        <v>147401</v>
      </c>
      <c r="I10" s="7">
        <v>35653</v>
      </c>
      <c r="J10" s="7">
        <f t="shared" si="1"/>
        <v>109347</v>
      </c>
      <c r="K10" s="7">
        <v>97852.890625</v>
      </c>
      <c r="L10" s="22">
        <f t="shared" si="2"/>
        <v>1.1174631561886985</v>
      </c>
      <c r="M10" s="26" t="s">
        <v>17</v>
      </c>
      <c r="N10" t="s">
        <v>19</v>
      </c>
      <c r="O10" t="s">
        <v>20</v>
      </c>
      <c r="P10">
        <v>401</v>
      </c>
    </row>
    <row r="11" spans="1:41" x14ac:dyDescent="0.25">
      <c r="A11" t="s">
        <v>36</v>
      </c>
      <c r="B11" t="s">
        <v>37</v>
      </c>
      <c r="C11" s="17">
        <v>44956</v>
      </c>
      <c r="D11" s="7">
        <v>83000</v>
      </c>
      <c r="E11" s="7">
        <v>83000</v>
      </c>
      <c r="F11" s="7">
        <v>40200</v>
      </c>
      <c r="G11" s="12">
        <f t="shared" si="0"/>
        <v>48.433734939759034</v>
      </c>
      <c r="H11" s="7">
        <v>80493</v>
      </c>
      <c r="I11" s="7">
        <v>40076</v>
      </c>
      <c r="J11" s="7">
        <f t="shared" si="1"/>
        <v>42924</v>
      </c>
      <c r="K11" s="7">
        <v>37985.90234375</v>
      </c>
      <c r="L11" s="22">
        <f t="shared" si="2"/>
        <v>1.1299981664661571</v>
      </c>
      <c r="M11" s="26" t="s">
        <v>17</v>
      </c>
      <c r="N11" t="s">
        <v>19</v>
      </c>
      <c r="O11" t="s">
        <v>20</v>
      </c>
      <c r="P11">
        <v>401</v>
      </c>
    </row>
    <row r="12" spans="1:41" x14ac:dyDescent="0.25">
      <c r="A12" t="s">
        <v>48</v>
      </c>
      <c r="B12" t="s">
        <v>49</v>
      </c>
      <c r="C12" s="17">
        <v>45016</v>
      </c>
      <c r="D12" s="7">
        <v>247500</v>
      </c>
      <c r="E12" s="7">
        <v>247500</v>
      </c>
      <c r="F12" s="7">
        <v>119500</v>
      </c>
      <c r="G12" s="12">
        <f t="shared" si="0"/>
        <v>48.282828282828284</v>
      </c>
      <c r="H12" s="7">
        <v>238996</v>
      </c>
      <c r="I12" s="7">
        <v>38059</v>
      </c>
      <c r="J12" s="7">
        <f t="shared" si="1"/>
        <v>209441</v>
      </c>
      <c r="K12" s="7">
        <v>175951.84375</v>
      </c>
      <c r="L12" s="22">
        <f t="shared" si="2"/>
        <v>1.1903313744048221</v>
      </c>
      <c r="M12" s="26" t="s">
        <v>17</v>
      </c>
      <c r="N12" t="s">
        <v>19</v>
      </c>
      <c r="O12" t="s">
        <v>20</v>
      </c>
      <c r="P12">
        <v>401</v>
      </c>
    </row>
    <row r="13" spans="1:41" x14ac:dyDescent="0.25">
      <c r="A13" t="s">
        <v>32</v>
      </c>
      <c r="B13" t="s">
        <v>33</v>
      </c>
      <c r="C13" s="17">
        <v>44728</v>
      </c>
      <c r="D13" s="7">
        <v>195000</v>
      </c>
      <c r="E13" s="7">
        <v>195000</v>
      </c>
      <c r="F13" s="7">
        <v>92600</v>
      </c>
      <c r="G13" s="12">
        <f t="shared" si="0"/>
        <v>47.487179487179489</v>
      </c>
      <c r="H13" s="7">
        <v>185156</v>
      </c>
      <c r="I13" s="7">
        <v>29125</v>
      </c>
      <c r="J13" s="7">
        <f t="shared" si="1"/>
        <v>165875</v>
      </c>
      <c r="K13" s="7">
        <v>136629.59375</v>
      </c>
      <c r="L13" s="22">
        <f t="shared" si="2"/>
        <v>1.2140488414502073</v>
      </c>
      <c r="M13" s="26" t="s">
        <v>17</v>
      </c>
      <c r="N13" t="s">
        <v>19</v>
      </c>
      <c r="O13" t="s">
        <v>20</v>
      </c>
      <c r="P13">
        <v>401</v>
      </c>
    </row>
    <row r="14" spans="1:41" x14ac:dyDescent="0.25">
      <c r="A14" t="s">
        <v>44</v>
      </c>
      <c r="B14" t="s">
        <v>45</v>
      </c>
      <c r="C14" s="17">
        <v>44865</v>
      </c>
      <c r="D14" s="7">
        <v>157500</v>
      </c>
      <c r="E14" s="7">
        <v>157500</v>
      </c>
      <c r="F14" s="7">
        <v>69600</v>
      </c>
      <c r="G14" s="12">
        <f t="shared" si="0"/>
        <v>44.19047619047619</v>
      </c>
      <c r="H14" s="7">
        <v>139199</v>
      </c>
      <c r="I14" s="7">
        <v>23600</v>
      </c>
      <c r="J14" s="7">
        <f t="shared" si="1"/>
        <v>133900</v>
      </c>
      <c r="K14" s="7">
        <v>101225.046875</v>
      </c>
      <c r="L14" s="22">
        <f t="shared" si="2"/>
        <v>1.3227951394811344</v>
      </c>
      <c r="M14" s="26" t="s">
        <v>17</v>
      </c>
      <c r="N14" t="s">
        <v>19</v>
      </c>
      <c r="O14" t="s">
        <v>20</v>
      </c>
      <c r="P14">
        <v>401</v>
      </c>
    </row>
    <row r="15" spans="1:41" ht="15.75" thickBot="1" x14ac:dyDescent="0.3">
      <c r="A15" t="s">
        <v>40</v>
      </c>
      <c r="B15" t="s">
        <v>41</v>
      </c>
      <c r="C15" s="17">
        <v>44673</v>
      </c>
      <c r="D15" s="7">
        <v>200000</v>
      </c>
      <c r="E15" s="7">
        <v>200000</v>
      </c>
      <c r="F15" s="7">
        <v>87300</v>
      </c>
      <c r="G15" s="12">
        <f t="shared" si="0"/>
        <v>43.65</v>
      </c>
      <c r="H15" s="7">
        <v>174653</v>
      </c>
      <c r="I15" s="7">
        <v>44950</v>
      </c>
      <c r="J15" s="7">
        <f t="shared" si="1"/>
        <v>155050</v>
      </c>
      <c r="K15" s="7">
        <v>113575.3046875</v>
      </c>
      <c r="L15" s="22">
        <f t="shared" si="2"/>
        <v>1.3651735333364654</v>
      </c>
      <c r="M15" s="26" t="s">
        <v>17</v>
      </c>
      <c r="N15" t="s">
        <v>19</v>
      </c>
      <c r="O15" t="s">
        <v>20</v>
      </c>
      <c r="P15">
        <v>401</v>
      </c>
    </row>
    <row r="16" spans="1:41" ht="15.75" thickTop="1" x14ac:dyDescent="0.25">
      <c r="A16" s="3"/>
      <c r="B16" s="3"/>
      <c r="C16" s="18" t="s">
        <v>50</v>
      </c>
      <c r="D16" s="8">
        <f>+SUM(D5:D15)</f>
        <v>1811318</v>
      </c>
      <c r="E16" s="8">
        <f>+SUM(E5:E15)</f>
        <v>1811318</v>
      </c>
      <c r="F16" s="8">
        <f>+SUM(F5:F15)</f>
        <v>981900</v>
      </c>
      <c r="G16" s="13"/>
      <c r="H16" s="8">
        <f>+SUM(H5:H15)</f>
        <v>1963775</v>
      </c>
      <c r="I16" s="8"/>
      <c r="J16" s="8">
        <f>+SUM(J5:J15)</f>
        <v>1400423</v>
      </c>
      <c r="K16" s="8">
        <f>+SUM(K5:K15)</f>
        <v>1362384.33203125</v>
      </c>
      <c r="L16" s="23"/>
      <c r="M16" s="27"/>
      <c r="N16" s="3"/>
      <c r="O16" s="3"/>
      <c r="P16" s="3"/>
    </row>
    <row r="17" spans="1:16" x14ac:dyDescent="0.25">
      <c r="A17" s="4"/>
      <c r="B17" s="4"/>
      <c r="C17" s="19"/>
      <c r="D17" s="9"/>
      <c r="E17" s="9"/>
      <c r="F17" s="9" t="s">
        <v>51</v>
      </c>
      <c r="G17" s="14">
        <f>F16/E16*100</f>
        <v>54.209144943074605</v>
      </c>
      <c r="H17" s="9"/>
      <c r="I17" s="9"/>
      <c r="J17" s="9"/>
      <c r="K17" s="31" t="s">
        <v>52</v>
      </c>
      <c r="L17" s="32">
        <f>J16/K16</f>
        <v>1.0279206587116545</v>
      </c>
      <c r="M17" s="28" t="s">
        <v>18</v>
      </c>
      <c r="N17" s="4"/>
      <c r="O17" s="4"/>
      <c r="P17" s="4"/>
    </row>
    <row r="18" spans="1:16" x14ac:dyDescent="0.25">
      <c r="A18" s="5"/>
      <c r="B18" s="5"/>
      <c r="C18" s="20"/>
      <c r="D18" s="10"/>
      <c r="E18" s="10"/>
      <c r="F18" s="10" t="s">
        <v>53</v>
      </c>
      <c r="G18" s="15">
        <f>STDEV(G5:G15)</f>
        <v>10.034155986702698</v>
      </c>
      <c r="H18" s="10"/>
      <c r="I18" s="10"/>
      <c r="J18" s="10"/>
      <c r="K18" s="10" t="s">
        <v>54</v>
      </c>
      <c r="L18" s="24">
        <f>AVERAGE(L5:L15)</f>
        <v>1.0566880727377546</v>
      </c>
      <c r="M18" s="30" t="s">
        <v>18</v>
      </c>
      <c r="N18" s="5"/>
      <c r="O18" s="5"/>
      <c r="P18" s="5"/>
    </row>
    <row r="21" spans="1:16" x14ac:dyDescent="0.25">
      <c r="A21" t="s">
        <v>21</v>
      </c>
      <c r="B21" t="s">
        <v>22</v>
      </c>
      <c r="C21" s="17">
        <v>45100</v>
      </c>
      <c r="D21" s="7">
        <v>110000</v>
      </c>
      <c r="E21" s="7">
        <v>110000</v>
      </c>
      <c r="F21" s="7">
        <v>170500</v>
      </c>
      <c r="G21" s="12">
        <f t="shared" ref="G21:G26" si="3">F21/E21*100</f>
        <v>155</v>
      </c>
      <c r="H21" s="7">
        <v>340901</v>
      </c>
      <c r="I21" s="7">
        <v>57784</v>
      </c>
      <c r="J21" s="7">
        <f t="shared" ref="J21:J26" si="4">E21-I21</f>
        <v>52216</v>
      </c>
      <c r="K21" s="7">
        <v>247913.3125</v>
      </c>
      <c r="L21" s="22">
        <f t="shared" ref="L21:L26" si="5">J21/K21</f>
        <v>0.21062200925575547</v>
      </c>
      <c r="M21" s="26" t="s">
        <v>17</v>
      </c>
      <c r="N21" t="s">
        <v>19</v>
      </c>
      <c r="O21" t="s">
        <v>20</v>
      </c>
      <c r="P21">
        <v>401</v>
      </c>
    </row>
    <row r="22" spans="1:16" x14ac:dyDescent="0.25">
      <c r="A22" t="s">
        <v>23</v>
      </c>
      <c r="B22" t="s">
        <v>24</v>
      </c>
      <c r="C22" s="17">
        <v>44981</v>
      </c>
      <c r="D22" s="7">
        <v>48000</v>
      </c>
      <c r="E22" s="7">
        <v>48000</v>
      </c>
      <c r="F22" s="7">
        <v>49200</v>
      </c>
      <c r="G22" s="12">
        <f t="shared" si="3"/>
        <v>102.49999999999999</v>
      </c>
      <c r="H22" s="7">
        <v>98476</v>
      </c>
      <c r="I22" s="7">
        <v>31455</v>
      </c>
      <c r="J22" s="7">
        <f t="shared" si="4"/>
        <v>16545</v>
      </c>
      <c r="K22" s="7">
        <v>58687.390625</v>
      </c>
      <c r="L22" s="22">
        <f t="shared" si="5"/>
        <v>0.28191745831262199</v>
      </c>
      <c r="M22" s="26" t="s">
        <v>17</v>
      </c>
      <c r="N22" t="s">
        <v>19</v>
      </c>
      <c r="O22" t="s">
        <v>20</v>
      </c>
      <c r="P22">
        <v>401</v>
      </c>
    </row>
    <row r="23" spans="1:16" x14ac:dyDescent="0.25">
      <c r="A23" t="s">
        <v>38</v>
      </c>
      <c r="B23" t="s">
        <v>39</v>
      </c>
      <c r="C23" s="17">
        <v>44750</v>
      </c>
      <c r="D23" s="7">
        <v>44900</v>
      </c>
      <c r="E23" s="7">
        <v>44900</v>
      </c>
      <c r="F23" s="7">
        <v>55300</v>
      </c>
      <c r="G23" s="12">
        <f t="shared" si="3"/>
        <v>123.16258351893097</v>
      </c>
      <c r="H23" s="7">
        <v>110592</v>
      </c>
      <c r="I23" s="7">
        <v>21692</v>
      </c>
      <c r="J23" s="7">
        <f t="shared" si="4"/>
        <v>23208</v>
      </c>
      <c r="K23" s="7">
        <v>77845.8828125</v>
      </c>
      <c r="L23" s="22">
        <f t="shared" si="5"/>
        <v>0.29812752019138777</v>
      </c>
      <c r="M23" s="26" t="s">
        <v>17</v>
      </c>
      <c r="N23" t="s">
        <v>19</v>
      </c>
      <c r="O23" t="s">
        <v>20</v>
      </c>
      <c r="P23">
        <v>401</v>
      </c>
    </row>
    <row r="24" spans="1:16" x14ac:dyDescent="0.25">
      <c r="A24" t="s">
        <v>55</v>
      </c>
      <c r="B24" t="s">
        <v>25</v>
      </c>
      <c r="C24" s="17">
        <v>44811</v>
      </c>
      <c r="D24" s="7">
        <v>199000</v>
      </c>
      <c r="E24" s="7">
        <v>199000</v>
      </c>
      <c r="F24" s="7">
        <v>54900</v>
      </c>
      <c r="G24" s="12">
        <f t="shared" si="3"/>
        <v>27.587939698492463</v>
      </c>
      <c r="H24" s="7">
        <v>146760</v>
      </c>
      <c r="I24" s="7">
        <v>11385</v>
      </c>
      <c r="J24" s="7">
        <f t="shared" si="4"/>
        <v>187615</v>
      </c>
      <c r="K24" s="7">
        <v>118542.03125</v>
      </c>
      <c r="L24" s="22">
        <f t="shared" si="5"/>
        <v>1.5826875752139602</v>
      </c>
      <c r="M24" s="26" t="s">
        <v>17</v>
      </c>
      <c r="N24" t="s">
        <v>19</v>
      </c>
      <c r="O24" t="s">
        <v>20</v>
      </c>
      <c r="P24">
        <v>401</v>
      </c>
    </row>
    <row r="25" spans="1:16" x14ac:dyDescent="0.25">
      <c r="A25" t="s">
        <v>15</v>
      </c>
      <c r="B25" t="s">
        <v>16</v>
      </c>
      <c r="C25" s="17">
        <v>44841</v>
      </c>
      <c r="D25" s="7">
        <v>189000</v>
      </c>
      <c r="E25" s="7">
        <v>189000</v>
      </c>
      <c r="F25" s="7">
        <v>66900</v>
      </c>
      <c r="G25" s="12">
        <f t="shared" si="3"/>
        <v>35.396825396825399</v>
      </c>
      <c r="H25" s="7">
        <v>133897</v>
      </c>
      <c r="I25" s="7">
        <v>20970</v>
      </c>
      <c r="J25" s="7">
        <f t="shared" si="4"/>
        <v>168030</v>
      </c>
      <c r="K25" s="7">
        <v>98885.2890625</v>
      </c>
      <c r="L25" s="22">
        <f t="shared" si="5"/>
        <v>1.6992416323301376</v>
      </c>
      <c r="M25" s="26" t="s">
        <v>17</v>
      </c>
      <c r="N25" t="s">
        <v>19</v>
      </c>
      <c r="O25" t="s">
        <v>20</v>
      </c>
      <c r="P25">
        <v>401</v>
      </c>
    </row>
    <row r="26" spans="1:16" x14ac:dyDescent="0.25">
      <c r="A26" t="s">
        <v>46</v>
      </c>
      <c r="B26" t="s">
        <v>47</v>
      </c>
      <c r="C26" s="17">
        <v>45324</v>
      </c>
      <c r="D26" s="7">
        <v>145000</v>
      </c>
      <c r="E26" s="7">
        <v>145000</v>
      </c>
      <c r="F26" s="7">
        <v>41300</v>
      </c>
      <c r="G26" s="12">
        <f t="shared" si="3"/>
        <v>28.482758620689658</v>
      </c>
      <c r="H26" s="7">
        <v>82581</v>
      </c>
      <c r="I26" s="7">
        <v>22368</v>
      </c>
      <c r="J26" s="7">
        <f t="shared" si="4"/>
        <v>122632</v>
      </c>
      <c r="K26" s="7">
        <v>56591.1640625</v>
      </c>
      <c r="L26" s="22">
        <f t="shared" si="5"/>
        <v>2.166981401276066</v>
      </c>
      <c r="M26" s="26" t="s">
        <v>17</v>
      </c>
      <c r="N26" t="s">
        <v>19</v>
      </c>
      <c r="O26" t="s">
        <v>20</v>
      </c>
      <c r="P26">
        <v>401</v>
      </c>
    </row>
  </sheetData>
  <sortState ref="A5:P15">
    <sortCondition ref="L5:L15"/>
  </sortState>
  <mergeCells count="1">
    <mergeCell ref="A1:P1"/>
  </mergeCells>
  <conditionalFormatting sqref="A5:P15 A21:P26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2025-03-04T00:01:24Z</cp:lastPrinted>
  <dcterms:created xsi:type="dcterms:W3CDTF">2025-01-30T17:49:44Z</dcterms:created>
  <dcterms:modified xsi:type="dcterms:W3CDTF">2025-03-04T00:01:29Z</dcterms:modified>
</cp:coreProperties>
</file>