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4530" yWindow="4755" windowWidth="21600" windowHeight="10845"/>
  </bookViews>
  <sheets>
    <sheet name="E.C.F. Analysis" sheetId="2" r:id="rId1"/>
    <sheet name="Sheet1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8" i="2" l="1"/>
  <c r="H8" i="2"/>
  <c r="F8" i="2"/>
  <c r="E8" i="2"/>
  <c r="D8" i="2"/>
  <c r="G15" i="2"/>
  <c r="J15" i="2"/>
  <c r="L15" i="2" s="1"/>
  <c r="G7" i="2"/>
  <c r="J7" i="2"/>
  <c r="G6" i="2"/>
  <c r="J6" i="2"/>
  <c r="L6" i="2" s="1"/>
  <c r="G16" i="2"/>
  <c r="J16" i="2"/>
  <c r="L16" i="2" s="1"/>
  <c r="G17" i="2"/>
  <c r="J17" i="2"/>
  <c r="L17" i="2" s="1"/>
  <c r="G13" i="2"/>
  <c r="J13" i="2"/>
  <c r="L13" i="2" s="1"/>
  <c r="G5" i="2"/>
  <c r="J5" i="2"/>
  <c r="L5" i="2" s="1"/>
  <c r="J8" i="2" l="1"/>
  <c r="L7" i="2"/>
  <c r="G9" i="2" l="1"/>
  <c r="L9" i="2"/>
  <c r="G10" i="2"/>
</calcChain>
</file>

<file path=xl/sharedStrings.xml><?xml version="1.0" encoding="utf-8"?>
<sst xmlns="http://schemas.openxmlformats.org/spreadsheetml/2006/main" count="61" uniqueCount="41">
  <si>
    <t>Parcel Number</t>
  </si>
  <si>
    <t>Street Address</t>
  </si>
  <si>
    <t>Sale Date</t>
  </si>
  <si>
    <t>Sale Price</t>
  </si>
  <si>
    <t>Adj. Sale $</t>
  </si>
  <si>
    <t>Cur. Asmnt.</t>
  </si>
  <si>
    <t>Asd/Adj. Sale</t>
  </si>
  <si>
    <t>Cur. Appraisal</t>
  </si>
  <si>
    <t>Land + Yard</t>
  </si>
  <si>
    <t>Bldg. Residual</t>
  </si>
  <si>
    <t>Cost Man. $</t>
  </si>
  <si>
    <t>E.C.F.</t>
  </si>
  <si>
    <t>ECF Area</t>
  </si>
  <si>
    <t>Use Code</t>
  </si>
  <si>
    <t>Land Table</t>
  </si>
  <si>
    <t>008-400-084-00</t>
  </si>
  <si>
    <t>3848 HUNT RD</t>
  </si>
  <si>
    <t>703</t>
  </si>
  <si>
    <t xml:space="preserve"> </t>
  </si>
  <si>
    <t>IMPROVED RES W/BUILDING</t>
  </si>
  <si>
    <t>LAKE NEPESSING OFF LAKE</t>
  </si>
  <si>
    <t>008-400-103-00</t>
  </si>
  <si>
    <t>3928 HUNT RD</t>
  </si>
  <si>
    <t>008-400-108-00</t>
  </si>
  <si>
    <t>3954 HUNT RD</t>
  </si>
  <si>
    <t>008-450-001-30</t>
  </si>
  <si>
    <t>3697 LAKE SHORE DR</t>
  </si>
  <si>
    <t>008-460-032-01</t>
  </si>
  <si>
    <t>1369 PRATT DR</t>
  </si>
  <si>
    <t>008-470-018-00</t>
  </si>
  <si>
    <t>3640 HILLTOP DR</t>
  </si>
  <si>
    <t>008-470-029-00, 008-475-005-00</t>
  </si>
  <si>
    <t>008-480-062-00</t>
  </si>
  <si>
    <t>3715 WASHINGTON DR</t>
  </si>
  <si>
    <t>Totals:</t>
  </si>
  <si>
    <t>Sale. Ratio =&gt;</t>
  </si>
  <si>
    <t>E.C.F. =&gt;</t>
  </si>
  <si>
    <t>Std. Dev. =&gt;</t>
  </si>
  <si>
    <t>Ave. E.C.F. =&gt;</t>
  </si>
  <si>
    <t>Class</t>
  </si>
  <si>
    <t>NEIGHBORHOOD 703 LAKE NEPESSING OFF LAKE ECF ANALYSIS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</si>
</sst>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&quot;$&quot;#,##0_);[Red]\(&quot;$&quot;#,##0\)"/>
    <numFmt numFmtId="164" formatCode="#0.00_);[Red]\(#0.00\)"/>
    <numFmt numFmtId="165" formatCode="mm/dd/yy"/>
    <numFmt numFmtId="166" formatCode="#0.000_);[Red]\(#0.000\)"/>
    <numFmt numFmtId="167" formatCode="#0.0000_);[Red]\(#0.0000\)"/>
  </numFmts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808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/>
    <xf numFmtId="0" fontId="2" fillId="3" borderId="0" xfId="0" applyFont="1" applyFill="1" applyBorder="1"/>
    <xf numFmtId="0" fontId="2" fillId="3" borderId="2" xfId="0" applyFont="1" applyFill="1" applyBorder="1"/>
    <xf numFmtId="6" fontId="1" fillId="2" borderId="0" xfId="0" applyNumberFormat="1" applyFont="1" applyFill="1" applyAlignment="1">
      <alignment horizontal="center"/>
    </xf>
    <xf numFmtId="6" fontId="0" fillId="0" borderId="0" xfId="0" applyNumberFormat="1"/>
    <xf numFmtId="6" fontId="2" fillId="3" borderId="1" xfId="0" applyNumberFormat="1" applyFont="1" applyFill="1" applyBorder="1"/>
    <xf numFmtId="6" fontId="2" fillId="3" borderId="0" xfId="0" applyNumberFormat="1" applyFont="1" applyFill="1" applyBorder="1"/>
    <xf numFmtId="6" fontId="2" fillId="3" borderId="2" xfId="0" applyNumberFormat="1" applyFont="1" applyFill="1" applyBorder="1"/>
    <xf numFmtId="164" fontId="1" fillId="2" borderId="0" xfId="0" applyNumberFormat="1" applyFont="1" applyFill="1" applyAlignment="1">
      <alignment horizontal="center"/>
    </xf>
    <xf numFmtId="164" fontId="0" fillId="0" borderId="0" xfId="0" applyNumberFormat="1"/>
    <xf numFmtId="164" fontId="2" fillId="3" borderId="1" xfId="0" applyNumberFormat="1" applyFont="1" applyFill="1" applyBorder="1"/>
    <xf numFmtId="164" fontId="2" fillId="3" borderId="0" xfId="0" applyNumberFormat="1" applyFont="1" applyFill="1" applyBorder="1"/>
    <xf numFmtId="164" fontId="2" fillId="3" borderId="2" xfId="0" applyNumberFormat="1" applyFont="1" applyFill="1" applyBorder="1"/>
    <xf numFmtId="165" fontId="1" fillId="2" borderId="0" xfId="0" applyNumberFormat="1" applyFont="1" applyFill="1" applyAlignment="1">
      <alignment horizontal="center"/>
    </xf>
    <xf numFmtId="165" fontId="0" fillId="0" borderId="0" xfId="0" applyNumberFormat="1"/>
    <xf numFmtId="165" fontId="2" fillId="3" borderId="1" xfId="0" applyNumberFormat="1" applyFont="1" applyFill="1" applyBorder="1"/>
    <xf numFmtId="165" fontId="2" fillId="3" borderId="0" xfId="0" applyNumberFormat="1" applyFont="1" applyFill="1" applyBorder="1"/>
    <xf numFmtId="165" fontId="2" fillId="3" borderId="2" xfId="0" applyNumberFormat="1" applyFont="1" applyFill="1" applyBorder="1"/>
    <xf numFmtId="166" fontId="1" fillId="2" borderId="0" xfId="0" applyNumberFormat="1" applyFont="1" applyFill="1" applyAlignment="1">
      <alignment horizontal="center"/>
    </xf>
    <xf numFmtId="166" fontId="0" fillId="0" borderId="0" xfId="0" applyNumberFormat="1"/>
    <xf numFmtId="166" fontId="2" fillId="3" borderId="1" xfId="0" applyNumberFormat="1" applyFont="1" applyFill="1" applyBorder="1"/>
    <xf numFmtId="166" fontId="2" fillId="3" borderId="2" xfId="0" applyNumberFormat="1" applyFont="1" applyFill="1" applyBorder="1"/>
    <xf numFmtId="49" fontId="1" fillId="2" borderId="0" xfId="0" applyNumberFormat="1" applyFont="1" applyFill="1" applyAlignment="1">
      <alignment horizontal="right"/>
    </xf>
    <xf numFmtId="49" fontId="0" fillId="0" borderId="0" xfId="0" quotePrefix="1" applyNumberFormat="1" applyAlignment="1">
      <alignment horizontal="right"/>
    </xf>
    <xf numFmtId="49" fontId="2" fillId="3" borderId="1" xfId="0" applyNumberFormat="1" applyFont="1" applyFill="1" applyBorder="1" applyAlignment="1">
      <alignment horizontal="right"/>
    </xf>
    <xf numFmtId="49" fontId="2" fillId="3" borderId="0" xfId="0" applyNumberFormat="1" applyFont="1" applyFill="1" applyBorder="1" applyAlignment="1">
      <alignment horizontal="right"/>
    </xf>
    <xf numFmtId="49" fontId="0" fillId="0" borderId="0" xfId="0" applyNumberFormat="1" applyAlignment="1">
      <alignment horizontal="right"/>
    </xf>
    <xf numFmtId="167" fontId="2" fillId="3" borderId="2" xfId="0" applyNumberFormat="1" applyFont="1" applyFill="1" applyBorder="1" applyAlignment="1">
      <alignment horizontal="right"/>
    </xf>
    <xf numFmtId="6" fontId="2" fillId="4" borderId="0" xfId="0" applyNumberFormat="1" applyFont="1" applyFill="1" applyBorder="1"/>
    <xf numFmtId="166" fontId="2" fillId="4" borderId="0" xfId="0" applyNumberFormat="1" applyFont="1" applyFill="1" applyBorder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2">
    <dxf>
      <fill>
        <patternFill>
          <bgColor rgb="FFFFFFFF"/>
        </patternFill>
      </fill>
    </dxf>
    <dxf>
      <fill>
        <patternFill>
          <bgColor rgb="FFA7E4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17"/>
  <sheetViews>
    <sheetView tabSelected="1" workbookViewId="0">
      <selection activeCell="L11" sqref="L11"/>
    </sheetView>
  </sheetViews>
  <sheetFormatPr defaultRowHeight="15" x14ac:dyDescent="0.25"/>
  <cols>
    <col min="1" max="1" width="14.28515625" bestFit="1" customWidth="1"/>
    <col min="2" max="2" width="21.140625" bestFit="1" customWidth="1"/>
    <col min="3" max="3" width="9.28515625" style="17" bestFit="1" customWidth="1"/>
    <col min="4" max="5" width="10.85546875" style="7" bestFit="1" customWidth="1"/>
    <col min="6" max="6" width="12.7109375" style="7" bestFit="1" customWidth="1"/>
    <col min="7" max="7" width="12.85546875" style="12" bestFit="1" customWidth="1"/>
    <col min="8" max="8" width="13.42578125" style="7" bestFit="1" customWidth="1"/>
    <col min="9" max="9" width="11" style="7" bestFit="1" customWidth="1"/>
    <col min="10" max="10" width="13.5703125" style="7" bestFit="1" customWidth="1"/>
    <col min="11" max="11" width="12.7109375" style="7" bestFit="1" customWidth="1"/>
    <col min="12" max="12" width="6.28515625" style="22" bestFit="1" customWidth="1"/>
    <col min="13" max="13" width="13.7109375" style="29" customWidth="1"/>
    <col min="14" max="14" width="25.140625" customWidth="1"/>
    <col min="15" max="15" width="24.5703125" bestFit="1" customWidth="1"/>
    <col min="16" max="16" width="5.42578125" bestFit="1" customWidth="1"/>
  </cols>
  <sheetData>
    <row r="1" spans="1:40" ht="18.75" x14ac:dyDescent="0.3">
      <c r="A1" s="34" t="s">
        <v>40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</row>
    <row r="4" spans="1:40" x14ac:dyDescent="0.25">
      <c r="A4" s="1" t="s">
        <v>0</v>
      </c>
      <c r="B4" s="1" t="s">
        <v>1</v>
      </c>
      <c r="C4" s="16" t="s">
        <v>2</v>
      </c>
      <c r="D4" s="6" t="s">
        <v>3</v>
      </c>
      <c r="E4" s="6" t="s">
        <v>4</v>
      </c>
      <c r="F4" s="6" t="s">
        <v>5</v>
      </c>
      <c r="G4" s="11" t="s">
        <v>6</v>
      </c>
      <c r="H4" s="6" t="s">
        <v>7</v>
      </c>
      <c r="I4" s="6" t="s">
        <v>8</v>
      </c>
      <c r="J4" s="6" t="s">
        <v>9</v>
      </c>
      <c r="K4" s="6" t="s">
        <v>10</v>
      </c>
      <c r="L4" s="21" t="s">
        <v>11</v>
      </c>
      <c r="M4" s="25" t="s">
        <v>12</v>
      </c>
      <c r="N4" s="1" t="s">
        <v>13</v>
      </c>
      <c r="O4" s="1" t="s">
        <v>14</v>
      </c>
      <c r="P4" s="1" t="s">
        <v>39</v>
      </c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</row>
    <row r="5" spans="1:40" x14ac:dyDescent="0.25">
      <c r="A5" t="s">
        <v>32</v>
      </c>
      <c r="B5" t="s">
        <v>33</v>
      </c>
      <c r="C5" s="17">
        <v>44811</v>
      </c>
      <c r="D5" s="7">
        <v>208000</v>
      </c>
      <c r="E5" s="7">
        <v>208000</v>
      </c>
      <c r="F5" s="7">
        <v>137400</v>
      </c>
      <c r="G5" s="12">
        <f>F5/E5*100</f>
        <v>66.057692307692307</v>
      </c>
      <c r="H5" s="7">
        <v>274734</v>
      </c>
      <c r="I5" s="7">
        <v>20000</v>
      </c>
      <c r="J5" s="7">
        <f>E5-I5</f>
        <v>188000</v>
      </c>
      <c r="K5" s="7">
        <v>204605.625</v>
      </c>
      <c r="L5" s="22">
        <f>J5/K5</f>
        <v>0.91884081877025614</v>
      </c>
      <c r="M5" s="26" t="s">
        <v>17</v>
      </c>
      <c r="N5" t="s">
        <v>19</v>
      </c>
      <c r="O5" t="s">
        <v>20</v>
      </c>
      <c r="P5">
        <v>401</v>
      </c>
    </row>
    <row r="6" spans="1:40" x14ac:dyDescent="0.25">
      <c r="A6" t="s">
        <v>23</v>
      </c>
      <c r="B6" t="s">
        <v>24</v>
      </c>
      <c r="C6" s="17">
        <v>44929</v>
      </c>
      <c r="D6" s="7">
        <v>182000</v>
      </c>
      <c r="E6" s="7">
        <v>182000</v>
      </c>
      <c r="F6" s="7">
        <v>96500</v>
      </c>
      <c r="G6" s="12">
        <f>F6/E6*100</f>
        <v>53.021978021978022</v>
      </c>
      <c r="H6" s="7">
        <v>193093</v>
      </c>
      <c r="I6" s="7">
        <v>40000</v>
      </c>
      <c r="J6" s="7">
        <f>E6-I6</f>
        <v>142000</v>
      </c>
      <c r="K6" s="7">
        <v>122966.265625</v>
      </c>
      <c r="L6" s="22">
        <f>J6/K6</f>
        <v>1.1547882606522799</v>
      </c>
      <c r="M6" s="26" t="s">
        <v>17</v>
      </c>
      <c r="N6" t="s">
        <v>19</v>
      </c>
      <c r="O6" t="s">
        <v>20</v>
      </c>
      <c r="P6">
        <v>401</v>
      </c>
    </row>
    <row r="7" spans="1:40" ht="15.75" thickBot="1" x14ac:dyDescent="0.3">
      <c r="A7" t="s">
        <v>21</v>
      </c>
      <c r="B7" t="s">
        <v>22</v>
      </c>
      <c r="C7" s="17">
        <v>44655</v>
      </c>
      <c r="D7" s="7">
        <v>275000</v>
      </c>
      <c r="E7" s="7">
        <v>275000</v>
      </c>
      <c r="F7" s="7">
        <v>96200</v>
      </c>
      <c r="G7" s="12">
        <f>F7/E7*100</f>
        <v>34.981818181818184</v>
      </c>
      <c r="H7" s="7">
        <v>192402</v>
      </c>
      <c r="I7" s="7">
        <v>40000</v>
      </c>
      <c r="J7" s="7">
        <f>E7-I7</f>
        <v>235000</v>
      </c>
      <c r="K7" s="7">
        <v>122411.2421875</v>
      </c>
      <c r="L7" s="22">
        <f>J7/K7</f>
        <v>1.9197583146819581</v>
      </c>
      <c r="M7" s="26" t="s">
        <v>17</v>
      </c>
      <c r="N7" t="s">
        <v>19</v>
      </c>
      <c r="O7" t="s">
        <v>20</v>
      </c>
      <c r="P7">
        <v>401</v>
      </c>
    </row>
    <row r="8" spans="1:40" ht="15.75" thickTop="1" x14ac:dyDescent="0.25">
      <c r="A8" s="3"/>
      <c r="B8" s="3"/>
      <c r="C8" s="18" t="s">
        <v>34</v>
      </c>
      <c r="D8" s="8">
        <f>SUM(D5:D7)</f>
        <v>665000</v>
      </c>
      <c r="E8" s="8">
        <f>SUM(E5:E7)</f>
        <v>665000</v>
      </c>
      <c r="F8" s="8">
        <f>SUM(F5:F7)</f>
        <v>330100</v>
      </c>
      <c r="G8" s="13"/>
      <c r="H8" s="8">
        <f>SUM(H5:H7)</f>
        <v>660229</v>
      </c>
      <c r="I8" s="8"/>
      <c r="J8" s="8">
        <f>SUM(J5:J7)</f>
        <v>565000</v>
      </c>
      <c r="K8" s="8">
        <f>SUM(K5:K7)</f>
        <v>449983.1328125</v>
      </c>
      <c r="L8" s="23"/>
      <c r="M8" s="27"/>
      <c r="N8" s="3"/>
      <c r="O8" s="3"/>
      <c r="P8" s="3"/>
    </row>
    <row r="9" spans="1:40" x14ac:dyDescent="0.25">
      <c r="A9" s="4"/>
      <c r="B9" s="4"/>
      <c r="C9" s="19"/>
      <c r="D9" s="9"/>
      <c r="E9" s="9"/>
      <c r="F9" s="9" t="s">
        <v>35</v>
      </c>
      <c r="G9" s="14">
        <f>F8/E8*100</f>
        <v>49.639097744360903</v>
      </c>
      <c r="H9" s="9"/>
      <c r="I9" s="9"/>
      <c r="J9" s="9"/>
      <c r="K9" s="31" t="s">
        <v>36</v>
      </c>
      <c r="L9" s="32">
        <f>J8/K8</f>
        <v>1.2556026188551059</v>
      </c>
      <c r="M9" s="28" t="s">
        <v>18</v>
      </c>
      <c r="N9" s="4"/>
      <c r="O9" s="4"/>
      <c r="P9" s="4"/>
    </row>
    <row r="10" spans="1:40" x14ac:dyDescent="0.25">
      <c r="A10" s="5"/>
      <c r="B10" s="5"/>
      <c r="C10" s="20"/>
      <c r="D10" s="10"/>
      <c r="E10" s="10"/>
      <c r="F10" s="10" t="s">
        <v>37</v>
      </c>
      <c r="G10" s="15">
        <f ca="1">STDEV(G5:G16)</f>
        <v>19.386850310872266</v>
      </c>
      <c r="H10" s="10"/>
      <c r="I10" s="10"/>
      <c r="J10" s="10"/>
      <c r="K10" s="10" t="s">
        <v>38</v>
      </c>
      <c r="L10" s="24" t="s">
        <v>18</v>
      </c>
      <c r="M10" s="30" t="s">
        <v>18</v>
      </c>
      <c r="N10" s="5"/>
      <c r="O10" s="5"/>
      <c r="P10" s="5"/>
    </row>
    <row r="13" spans="1:40" x14ac:dyDescent="0.25">
      <c r="A13" t="s">
        <v>29</v>
      </c>
      <c r="B13" t="s">
        <v>30</v>
      </c>
      <c r="C13" s="17">
        <v>45156</v>
      </c>
      <c r="D13" s="7">
        <v>240000</v>
      </c>
      <c r="E13" s="7">
        <v>240000</v>
      </c>
      <c r="F13" s="7">
        <v>83100</v>
      </c>
      <c r="G13" s="12">
        <f>F13/E13*100</f>
        <v>34.625</v>
      </c>
      <c r="H13" s="7">
        <v>174600</v>
      </c>
      <c r="I13" s="7">
        <v>60000</v>
      </c>
      <c r="J13" s="7">
        <f>E13-I13</f>
        <v>180000</v>
      </c>
      <c r="K13" s="7">
        <v>92048.1953125</v>
      </c>
      <c r="L13" s="22">
        <f>J13/K13</f>
        <v>1.9554973282084138</v>
      </c>
      <c r="M13" s="26" t="s">
        <v>17</v>
      </c>
      <c r="N13" t="s">
        <v>19</v>
      </c>
      <c r="O13" t="s">
        <v>20</v>
      </c>
      <c r="P13">
        <v>401</v>
      </c>
    </row>
    <row r="14" spans="1:40" x14ac:dyDescent="0.25">
      <c r="A14" s="33" t="s">
        <v>31</v>
      </c>
      <c r="B14" s="33"/>
    </row>
    <row r="15" spans="1:40" x14ac:dyDescent="0.25">
      <c r="A15" t="s">
        <v>15</v>
      </c>
      <c r="B15" t="s">
        <v>16</v>
      </c>
      <c r="C15" s="17">
        <v>44680</v>
      </c>
      <c r="D15" s="7">
        <v>210000</v>
      </c>
      <c r="E15" s="7">
        <v>210000</v>
      </c>
      <c r="F15" s="7">
        <v>64200</v>
      </c>
      <c r="G15" s="12">
        <f>F15/E15*100</f>
        <v>30.571428571428573</v>
      </c>
      <c r="H15" s="7">
        <v>128376</v>
      </c>
      <c r="I15" s="7">
        <v>20000</v>
      </c>
      <c r="J15" s="7">
        <f>E15-I15</f>
        <v>190000</v>
      </c>
      <c r="K15" s="7">
        <v>87048.9921875</v>
      </c>
      <c r="L15" s="22">
        <f>J15/K15</f>
        <v>2.1826789170717533</v>
      </c>
      <c r="M15" s="26" t="s">
        <v>17</v>
      </c>
      <c r="N15" t="s">
        <v>19</v>
      </c>
      <c r="O15" t="s">
        <v>20</v>
      </c>
      <c r="P15">
        <v>401</v>
      </c>
    </row>
    <row r="16" spans="1:40" x14ac:dyDescent="0.25">
      <c r="A16" t="s">
        <v>25</v>
      </c>
      <c r="B16" t="s">
        <v>26</v>
      </c>
      <c r="C16" s="17">
        <v>45086</v>
      </c>
      <c r="D16" s="7">
        <v>300500</v>
      </c>
      <c r="E16" s="7">
        <v>300500</v>
      </c>
      <c r="F16" s="7">
        <v>212000</v>
      </c>
      <c r="G16" s="12">
        <f>F16/E16*100</f>
        <v>70.54908485856906</v>
      </c>
      <c r="H16" s="7">
        <v>424084</v>
      </c>
      <c r="I16" s="7">
        <v>153480</v>
      </c>
      <c r="J16" s="7">
        <f>E16-I16</f>
        <v>147020</v>
      </c>
      <c r="K16" s="7">
        <v>217352.609375</v>
      </c>
      <c r="L16" s="22">
        <f>J16/K16</f>
        <v>0.67641239929328545</v>
      </c>
      <c r="M16" s="26" t="s">
        <v>17</v>
      </c>
      <c r="N16" t="s">
        <v>19</v>
      </c>
      <c r="O16" t="s">
        <v>20</v>
      </c>
      <c r="P16">
        <v>401</v>
      </c>
    </row>
    <row r="17" spans="1:33" x14ac:dyDescent="0.25">
      <c r="A17" t="s">
        <v>27</v>
      </c>
      <c r="B17" t="s">
        <v>28</v>
      </c>
      <c r="C17" s="17">
        <v>45105</v>
      </c>
      <c r="D17" s="7">
        <v>240000</v>
      </c>
      <c r="E17" s="7">
        <v>240000</v>
      </c>
      <c r="F17" s="7">
        <v>58500</v>
      </c>
      <c r="G17" s="12">
        <f>F17/E17*100</f>
        <v>24.375</v>
      </c>
      <c r="H17" s="7">
        <v>117065</v>
      </c>
      <c r="I17" s="7">
        <v>40000</v>
      </c>
      <c r="J17" s="7">
        <f>E17-I17</f>
        <v>200000</v>
      </c>
      <c r="K17" s="7">
        <v>61899.59765625</v>
      </c>
      <c r="L17" s="22">
        <f>J17/K17</f>
        <v>3.2310387720235205</v>
      </c>
      <c r="M17" s="26" t="s">
        <v>17</v>
      </c>
      <c r="N17" t="s">
        <v>19</v>
      </c>
      <c r="O17" t="s">
        <v>20</v>
      </c>
      <c r="P17">
        <v>401</v>
      </c>
      <c r="AE17" s="2"/>
      <c r="AG17" s="2"/>
    </row>
  </sheetData>
  <sortState ref="A16:P17">
    <sortCondition ref="L16:L17"/>
  </sortState>
  <mergeCells count="2">
    <mergeCell ref="A14:B14"/>
    <mergeCell ref="A1:P1"/>
  </mergeCells>
  <conditionalFormatting sqref="A14 A13:P13 A5:P7 A15:P17">
    <cfRule type="expression" dxfId="1" priority="1" stopIfTrue="1">
      <formula>MOD(ROW(),4)&gt;1</formula>
    </cfRule>
    <cfRule type="expression" dxfId="0" priority="2" stopIfTrue="1">
      <formula>MOD(ROW(),4)&lt;2</formula>
    </cfRule>
  </conditionalFormatting>
  <pageMargins left="0.7" right="0.7" top="0.75" bottom="0.75" header="0.3" footer="0.3"/>
  <pageSetup scale="5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E.C.F. Analysis</vt:lpstr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Assessor</dc:creator>
  <cp:lastModifiedBy>Elba Assessor</cp:lastModifiedBy>
  <cp:lastPrinted>2025-03-04T00:02:07Z</cp:lastPrinted>
  <dcterms:created xsi:type="dcterms:W3CDTF">2025-01-30T18:51:37Z</dcterms:created>
  <dcterms:modified xsi:type="dcterms:W3CDTF">2025-03-04T00:02:10Z</dcterms:modified>
</cp:coreProperties>
</file>