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ELBA-AD01\Data\UserData\assessor\Desktop\2025 Assessments\Assessor Studies\ECF Analysis\"/>
    </mc:Choice>
  </mc:AlternateContent>
  <xr:revisionPtr revIDLastSave="0" documentId="8_{5EB03422-C5CC-4CC8-89BF-A3B17B63DF95}" xr6:coauthVersionLast="47" xr6:coauthVersionMax="47" xr10:uidLastSave="{00000000-0000-0000-0000-000000000000}"/>
  <bookViews>
    <workbookView xWindow="-120" yWindow="-120" windowWidth="29040" windowHeight="15840" xr2:uid="{B53B9328-7343-4985-9697-581EC9CE919B}"/>
  </bookViews>
  <sheets>
    <sheet name="E.C.F.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2" l="1"/>
  <c r="J4" i="2"/>
  <c r="L4" i="2" s="1"/>
  <c r="G5" i="2"/>
  <c r="J5" i="2"/>
  <c r="D6" i="2"/>
  <c r="E6" i="2"/>
  <c r="F6" i="2"/>
  <c r="H6" i="2"/>
  <c r="K6" i="2"/>
  <c r="G8" i="2" l="1"/>
  <c r="L5" i="2"/>
  <c r="G7" i="2"/>
  <c r="J6" i="2"/>
  <c r="L7" i="2" s="1"/>
  <c r="L8" i="2" l="1"/>
</calcChain>
</file>

<file path=xl/sharedStrings.xml><?xml version="1.0" encoding="utf-8"?>
<sst xmlns="http://schemas.openxmlformats.org/spreadsheetml/2006/main" count="38" uniqueCount="34">
  <si>
    <t>Parcel Number</t>
  </si>
  <si>
    <t>Street Address</t>
  </si>
  <si>
    <t>Sale Date</t>
  </si>
  <si>
    <t>Sale Price</t>
  </si>
  <si>
    <t>Adj. Sale $</t>
  </si>
  <si>
    <t>Cur. Asmnt.</t>
  </si>
  <si>
    <t>Asd/Adj. Sale</t>
  </si>
  <si>
    <t>Cur. Appraisal</t>
  </si>
  <si>
    <t>Land + Yard</t>
  </si>
  <si>
    <t>Bldg. Residual</t>
  </si>
  <si>
    <t>Cost Man. $</t>
  </si>
  <si>
    <t>E.C.F.</t>
  </si>
  <si>
    <t>Floor Area</t>
  </si>
  <si>
    <t>ECF Area</t>
  </si>
  <si>
    <t>Use Code</t>
  </si>
  <si>
    <t>Land Table</t>
  </si>
  <si>
    <t>008-360-028-00</t>
  </si>
  <si>
    <t>290 OGLETHORPE DR</t>
  </si>
  <si>
    <t>731</t>
  </si>
  <si>
    <t xml:space="preserve"> </t>
  </si>
  <si>
    <t>IMPROVED RES W/BUILDING</t>
  </si>
  <si>
    <t>POTTER'S OFF LAKE</t>
  </si>
  <si>
    <t>008-360-105-00</t>
  </si>
  <si>
    <t>402 OGLETHORPE DR</t>
  </si>
  <si>
    <t>Totals:</t>
  </si>
  <si>
    <t>Sale. Ratio =&gt;</t>
  </si>
  <si>
    <t>E.C.F. =&gt;</t>
  </si>
  <si>
    <t>Std. Dev. =&gt;</t>
  </si>
  <si>
    <t>Ave. E.C.F. =&gt;</t>
  </si>
  <si>
    <t>Class</t>
  </si>
  <si>
    <t>NEIGHBORHOOD 731 POTTER'S OFF LAKE ECF ANALYSIS</t>
  </si>
  <si>
    <t xml:space="preserve">ONLY 2 SALES RESULTS IN A HUGE INCREASE WITH THE ECF OF 2.193. 2024 ECF WAS 1.245 WITH THE SAME SALES, HOWEVER I USED THE ECF FOR R1 N OF I69 RATHER THAN THIS ECF . </t>
  </si>
  <si>
    <t>ECF SET AT 1.50</t>
  </si>
  <si>
    <t>FOR 2025 I WILL USE THE 2025 1.257 ECF FOR NBHD 011 R1 N OF 169 AND GIVE WEIGHT TO THE 6/8/23 SALE IN THIS ECF ANALYSIS AS WELL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</si>
</sst>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164" formatCode="#0.00_);[Red]\(#0.00\)"/>
    <numFmt numFmtId="165" formatCode="mm/dd/yy"/>
    <numFmt numFmtId="166" formatCode="#0.000_);[Red]\(#0.000\)"/>
    <numFmt numFmtId="168" formatCode="#0.0000_);[Red]\(#0.000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3" borderId="1" xfId="0" applyFont="1" applyFill="1" applyBorder="1"/>
    <xf numFmtId="0" fontId="3" fillId="3" borderId="0" xfId="0" applyFont="1" applyFill="1" applyBorder="1"/>
    <xf numFmtId="0" fontId="3" fillId="3" borderId="2" xfId="0" applyFont="1" applyFill="1" applyBorder="1"/>
    <xf numFmtId="6" fontId="2" fillId="2" borderId="0" xfId="0" applyNumberFormat="1" applyFont="1" applyFill="1" applyAlignment="1">
      <alignment horizontal="center"/>
    </xf>
    <xf numFmtId="6" fontId="0" fillId="0" borderId="0" xfId="0" applyNumberFormat="1"/>
    <xf numFmtId="6" fontId="3" fillId="3" borderId="1" xfId="0" applyNumberFormat="1" applyFont="1" applyFill="1" applyBorder="1"/>
    <xf numFmtId="6" fontId="3" fillId="3" borderId="0" xfId="0" applyNumberFormat="1" applyFont="1" applyFill="1" applyBorder="1"/>
    <xf numFmtId="6" fontId="3" fillId="3" borderId="2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164" fontId="0" fillId="0" borderId="0" xfId="0" applyNumberFormat="1"/>
    <xf numFmtId="164" fontId="3" fillId="3" borderId="1" xfId="0" applyNumberFormat="1" applyFont="1" applyFill="1" applyBorder="1"/>
    <xf numFmtId="164" fontId="3" fillId="3" borderId="0" xfId="0" applyNumberFormat="1" applyFont="1" applyFill="1" applyBorder="1"/>
    <xf numFmtId="164" fontId="3" fillId="3" borderId="2" xfId="0" applyNumberFormat="1" applyFont="1" applyFill="1" applyBorder="1"/>
    <xf numFmtId="165" fontId="2" fillId="2" borderId="0" xfId="0" applyNumberFormat="1" applyFont="1" applyFill="1" applyAlignment="1">
      <alignment horizontal="center"/>
    </xf>
    <xf numFmtId="165" fontId="0" fillId="0" borderId="0" xfId="0" applyNumberFormat="1"/>
    <xf numFmtId="165" fontId="3" fillId="3" borderId="1" xfId="0" applyNumberFormat="1" applyFont="1" applyFill="1" applyBorder="1"/>
    <xf numFmtId="165" fontId="3" fillId="3" borderId="0" xfId="0" applyNumberFormat="1" applyFont="1" applyFill="1" applyBorder="1"/>
    <xf numFmtId="165" fontId="3" fillId="3" borderId="2" xfId="0" applyNumberFormat="1" applyFont="1" applyFill="1" applyBorder="1"/>
    <xf numFmtId="166" fontId="2" fillId="2" borderId="0" xfId="0" applyNumberFormat="1" applyFont="1" applyFill="1" applyAlignment="1">
      <alignment horizontal="center"/>
    </xf>
    <xf numFmtId="166" fontId="0" fillId="0" borderId="0" xfId="0" applyNumberFormat="1"/>
    <xf numFmtId="166" fontId="3" fillId="3" borderId="1" xfId="0" applyNumberFormat="1" applyFont="1" applyFill="1" applyBorder="1"/>
    <xf numFmtId="166" fontId="3" fillId="3" borderId="0" xfId="0" applyNumberFormat="1" applyFont="1" applyFill="1" applyBorder="1"/>
    <xf numFmtId="166" fontId="3" fillId="3" borderId="2" xfId="0" applyNumberFormat="1" applyFont="1" applyFill="1" applyBorder="1"/>
    <xf numFmtId="38" fontId="2" fillId="2" borderId="0" xfId="0" applyNumberFormat="1" applyFont="1" applyFill="1" applyAlignment="1">
      <alignment horizontal="center"/>
    </xf>
    <xf numFmtId="38" fontId="0" fillId="0" borderId="0" xfId="0" applyNumberFormat="1"/>
    <xf numFmtId="38" fontId="3" fillId="3" borderId="1" xfId="0" applyNumberFormat="1" applyFont="1" applyFill="1" applyBorder="1"/>
    <xf numFmtId="38" fontId="3" fillId="3" borderId="0" xfId="0" applyNumberFormat="1" applyFont="1" applyFill="1" applyBorder="1"/>
    <xf numFmtId="38" fontId="3" fillId="3" borderId="2" xfId="0" applyNumberFormat="1" applyFont="1" applyFill="1" applyBorder="1"/>
    <xf numFmtId="49" fontId="2" fillId="2" borderId="0" xfId="0" applyNumberFormat="1" applyFont="1" applyFill="1" applyAlignment="1">
      <alignment horizontal="right"/>
    </xf>
    <xf numFmtId="49" fontId="0" fillId="0" borderId="0" xfId="0" quotePrefix="1" applyNumberFormat="1" applyAlignment="1">
      <alignment horizontal="right"/>
    </xf>
    <xf numFmtId="49" fontId="3" fillId="3" borderId="1" xfId="0" applyNumberFormat="1" applyFont="1" applyFill="1" applyBorder="1" applyAlignment="1">
      <alignment horizontal="right"/>
    </xf>
    <xf numFmtId="49" fontId="3" fillId="3" borderId="0" xfId="0" applyNumberFormat="1" applyFont="1" applyFill="1" applyBorder="1" applyAlignment="1">
      <alignment horizontal="right"/>
    </xf>
    <xf numFmtId="49" fontId="0" fillId="0" borderId="0" xfId="0" applyNumberFormat="1" applyAlignment="1">
      <alignment horizontal="right"/>
    </xf>
    <xf numFmtId="168" fontId="3" fillId="3" borderId="2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6" fontId="1" fillId="4" borderId="0" xfId="0" applyNumberFormat="1" applyFont="1" applyFill="1" applyAlignment="1">
      <alignment horizontal="center"/>
    </xf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BEB35-0979-4488-941E-15D8CC6FFA08}">
  <dimension ref="A2:AP13"/>
  <sheetViews>
    <sheetView tabSelected="1" workbookViewId="0">
      <selection activeCell="A13" sqref="A13"/>
    </sheetView>
  </sheetViews>
  <sheetFormatPr defaultRowHeight="15" x14ac:dyDescent="0.25"/>
  <cols>
    <col min="1" max="1" width="14.28515625" bestFit="1" customWidth="1"/>
    <col min="2" max="2" width="19.140625" bestFit="1" customWidth="1"/>
    <col min="3" max="3" width="9.28515625" style="17" bestFit="1" customWidth="1"/>
    <col min="4" max="4" width="9.5703125" style="7" bestFit="1" customWidth="1"/>
    <col min="5" max="5" width="10.140625" style="7" bestFit="1" customWidth="1"/>
    <col min="6" max="6" width="12.7109375" style="7" bestFit="1" customWidth="1"/>
    <col min="7" max="7" width="12.85546875" style="12" bestFit="1" customWidth="1"/>
    <col min="8" max="8" width="13.42578125" style="7" bestFit="1" customWidth="1"/>
    <col min="9" max="9" width="11" style="7" bestFit="1" customWidth="1"/>
    <col min="10" max="10" width="13.5703125" style="7" bestFit="1" customWidth="1"/>
    <col min="11" max="11" width="12.7109375" style="7" bestFit="1" customWidth="1"/>
    <col min="12" max="12" width="6.28515625" style="22" bestFit="1" customWidth="1"/>
    <col min="13" max="13" width="15.7109375" style="27" customWidth="1"/>
    <col min="14" max="14" width="8.7109375" style="35" bestFit="1" customWidth="1"/>
    <col min="15" max="15" width="26.28515625" bestFit="1" customWidth="1"/>
    <col min="16" max="16" width="18" bestFit="1" customWidth="1"/>
    <col min="17" max="17" width="5.42578125" bestFit="1" customWidth="1"/>
  </cols>
  <sheetData>
    <row r="2" spans="1:42" ht="18.75" x14ac:dyDescent="0.3">
      <c r="A2" s="37" t="s">
        <v>30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42" x14ac:dyDescent="0.25">
      <c r="A3" s="1" t="s">
        <v>0</v>
      </c>
      <c r="B3" s="1" t="s">
        <v>1</v>
      </c>
      <c r="C3" s="16" t="s">
        <v>2</v>
      </c>
      <c r="D3" s="6" t="s">
        <v>3</v>
      </c>
      <c r="E3" s="6" t="s">
        <v>4</v>
      </c>
      <c r="F3" s="6" t="s">
        <v>5</v>
      </c>
      <c r="G3" s="11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21" t="s">
        <v>11</v>
      </c>
      <c r="M3" s="26" t="s">
        <v>12</v>
      </c>
      <c r="N3" s="31" t="s">
        <v>13</v>
      </c>
      <c r="O3" s="1" t="s">
        <v>14</v>
      </c>
      <c r="P3" s="1" t="s">
        <v>15</v>
      </c>
      <c r="Q3" s="1" t="s">
        <v>29</v>
      </c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x14ac:dyDescent="0.25">
      <c r="A4" t="s">
        <v>16</v>
      </c>
      <c r="B4" t="s">
        <v>17</v>
      </c>
      <c r="C4" s="17">
        <v>44715</v>
      </c>
      <c r="D4" s="7">
        <v>134900</v>
      </c>
      <c r="E4" s="7">
        <v>134900</v>
      </c>
      <c r="F4" s="7">
        <v>36200</v>
      </c>
      <c r="G4" s="12">
        <f>F4/E4*100</f>
        <v>26.834692364714602</v>
      </c>
      <c r="H4" s="7">
        <v>72330</v>
      </c>
      <c r="I4" s="7">
        <v>19500</v>
      </c>
      <c r="J4" s="7">
        <f>E4-I4</f>
        <v>115400</v>
      </c>
      <c r="K4" s="7">
        <v>42433.734375</v>
      </c>
      <c r="L4" s="22">
        <f>J4/K4</f>
        <v>2.7195343916746664</v>
      </c>
      <c r="M4" s="27">
        <v>680</v>
      </c>
      <c r="N4" s="32" t="s">
        <v>18</v>
      </c>
      <c r="O4" t="s">
        <v>20</v>
      </c>
      <c r="P4" t="s">
        <v>21</v>
      </c>
      <c r="Q4">
        <v>401</v>
      </c>
      <c r="AG4" s="2"/>
      <c r="AI4" s="2"/>
    </row>
    <row r="5" spans="1:42" ht="15.75" thickBot="1" x14ac:dyDescent="0.3">
      <c r="A5" t="s">
        <v>22</v>
      </c>
      <c r="B5" t="s">
        <v>23</v>
      </c>
      <c r="C5" s="17">
        <v>45085</v>
      </c>
      <c r="D5" s="7">
        <v>125000</v>
      </c>
      <c r="E5" s="7">
        <v>125000</v>
      </c>
      <c r="F5" s="7">
        <v>49500</v>
      </c>
      <c r="G5" s="12">
        <f>F5/E5*100</f>
        <v>39.6</v>
      </c>
      <c r="H5" s="7">
        <v>99007</v>
      </c>
      <c r="I5" s="7">
        <v>35500</v>
      </c>
      <c r="J5" s="7">
        <f>E5-I5</f>
        <v>89500</v>
      </c>
      <c r="K5" s="7">
        <v>51009.63671875</v>
      </c>
      <c r="L5" s="22">
        <f>J5/K5</f>
        <v>1.7545704254565255</v>
      </c>
      <c r="M5" s="27">
        <v>744</v>
      </c>
      <c r="N5" s="32" t="s">
        <v>18</v>
      </c>
      <c r="O5" t="s">
        <v>20</v>
      </c>
      <c r="P5" t="s">
        <v>21</v>
      </c>
      <c r="Q5">
        <v>401</v>
      </c>
    </row>
    <row r="6" spans="1:42" ht="15.75" thickTop="1" x14ac:dyDescent="0.25">
      <c r="A6" s="3"/>
      <c r="B6" s="3"/>
      <c r="C6" s="18" t="s">
        <v>24</v>
      </c>
      <c r="D6" s="8">
        <f>+SUM(D4:D5)</f>
        <v>259900</v>
      </c>
      <c r="E6" s="8">
        <f>+SUM(E4:E5)</f>
        <v>259900</v>
      </c>
      <c r="F6" s="8">
        <f>+SUM(F4:F5)</f>
        <v>85700</v>
      </c>
      <c r="G6" s="13"/>
      <c r="H6" s="8">
        <f>+SUM(H4:H5)</f>
        <v>171337</v>
      </c>
      <c r="I6" s="8"/>
      <c r="J6" s="8">
        <f>+SUM(J4:J5)</f>
        <v>204900</v>
      </c>
      <c r="K6" s="8">
        <f>+SUM(K4:K5)</f>
        <v>93443.37109375</v>
      </c>
      <c r="L6" s="23"/>
      <c r="M6" s="28"/>
      <c r="N6" s="33"/>
      <c r="O6" s="3"/>
      <c r="P6" s="3"/>
      <c r="Q6" s="3"/>
    </row>
    <row r="7" spans="1:42" x14ac:dyDescent="0.25">
      <c r="A7" s="4"/>
      <c r="B7" s="4"/>
      <c r="C7" s="19"/>
      <c r="D7" s="9"/>
      <c r="E7" s="9"/>
      <c r="F7" s="9" t="s">
        <v>25</v>
      </c>
      <c r="G7" s="14">
        <f>F6/E6*100</f>
        <v>32.974220854174682</v>
      </c>
      <c r="H7" s="9"/>
      <c r="I7" s="9"/>
      <c r="J7" s="9"/>
      <c r="K7" s="9" t="s">
        <v>26</v>
      </c>
      <c r="L7" s="24">
        <f>J6/K6</f>
        <v>2.1927719173832849</v>
      </c>
      <c r="M7" s="29"/>
      <c r="N7" s="34" t="s">
        <v>19</v>
      </c>
      <c r="O7" s="4"/>
      <c r="P7" s="4"/>
      <c r="Q7" s="4"/>
    </row>
    <row r="8" spans="1:42" x14ac:dyDescent="0.25">
      <c r="A8" s="5"/>
      <c r="B8" s="5"/>
      <c r="C8" s="20"/>
      <c r="D8" s="10"/>
      <c r="E8" s="10"/>
      <c r="F8" s="10" t="s">
        <v>27</v>
      </c>
      <c r="G8" s="15">
        <f>STDEV(G4:G5)</f>
        <v>9.0264355928426934</v>
      </c>
      <c r="H8" s="10"/>
      <c r="I8" s="10"/>
      <c r="J8" s="10"/>
      <c r="K8" s="10" t="s">
        <v>28</v>
      </c>
      <c r="L8" s="25">
        <f>AVERAGE(L4:L5)</f>
        <v>2.2370524085655958</v>
      </c>
      <c r="M8" s="30"/>
      <c r="N8" s="36" t="s">
        <v>19</v>
      </c>
      <c r="O8" s="5"/>
      <c r="P8" s="5"/>
      <c r="Q8" s="5"/>
    </row>
    <row r="11" spans="1:42" x14ac:dyDescent="0.25">
      <c r="A11" s="38" t="s">
        <v>31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</row>
    <row r="12" spans="1:42" x14ac:dyDescent="0.25">
      <c r="A12" s="38" t="s">
        <v>33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</row>
    <row r="13" spans="1:42" x14ac:dyDescent="0.25">
      <c r="H13" s="39" t="s">
        <v>32</v>
      </c>
      <c r="I13" s="39"/>
    </row>
  </sheetData>
  <mergeCells count="4">
    <mergeCell ref="A2:P2"/>
    <mergeCell ref="A11:Q11"/>
    <mergeCell ref="H13:I13"/>
    <mergeCell ref="A12:Q12"/>
  </mergeCells>
  <conditionalFormatting sqref="A4:Q5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55DB4-4A86-48F1-94FB-0E2024CD806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E.C.F.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Elba Assessor</dc:creator>
  <cp:lastModifiedBy>Elba Assessor</cp:lastModifiedBy>
  <dcterms:created xsi:type="dcterms:W3CDTF">2025-01-30T19:33:33Z</dcterms:created>
  <dcterms:modified xsi:type="dcterms:W3CDTF">2025-01-30T19:47:42Z</dcterms:modified>
</cp:coreProperties>
</file>