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I5" i="2"/>
  <c r="M5" i="2" s="1"/>
  <c r="G13" i="2"/>
  <c r="I13" i="2"/>
  <c r="G6" i="2"/>
  <c r="I6" i="2"/>
  <c r="M6" i="2" s="1"/>
  <c r="G7" i="2"/>
  <c r="I7" i="2"/>
  <c r="M7" i="2" s="1"/>
  <c r="D8" i="2"/>
  <c r="E8" i="2"/>
  <c r="F8" i="2"/>
  <c r="H8" i="2"/>
  <c r="J8" i="2"/>
  <c r="K8" i="2"/>
  <c r="G9" i="2" l="1"/>
  <c r="G10" i="2"/>
  <c r="M13" i="2"/>
  <c r="I8" i="2"/>
  <c r="K10" i="2" l="1"/>
</calcChain>
</file>

<file path=xl/sharedStrings.xml><?xml version="1.0" encoding="utf-8"?>
<sst xmlns="http://schemas.openxmlformats.org/spreadsheetml/2006/main" count="53" uniqueCount="41">
  <si>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</si>
  <si>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</si>
  <si>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</si>
  <si>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</si>
  <si>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</si>
  <si>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</si>
  <si>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</si>
  <si>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</si>
  <si>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Residual</t>
  </si>
  <si>
    <t>Est. Land Value</t>
  </si>
  <si>
    <t>Effec. Front</t>
  </si>
  <si>
    <t>Depth</t>
  </si>
  <si>
    <t>Dollars/FF</t>
  </si>
  <si>
    <t>ECF Area</t>
  </si>
  <si>
    <t>Land Table</t>
  </si>
  <si>
    <t>Use Code</t>
  </si>
  <si>
    <t>Class</t>
  </si>
  <si>
    <t>008-035-002-20</t>
  </si>
  <si>
    <t>3752 MITCHELL RD</t>
  </si>
  <si>
    <t>186</t>
  </si>
  <si>
    <t>LAKE LAPEER OFF LAKE</t>
  </si>
  <si>
    <t>IMPROVED RES W/BUILDING</t>
  </si>
  <si>
    <t>401</t>
  </si>
  <si>
    <t>008-035-012-20</t>
  </si>
  <si>
    <t>3855 LAKE LAPEER DR</t>
  </si>
  <si>
    <t>008-035-012-30</t>
  </si>
  <si>
    <t>3845 LAKE LAPEER DR</t>
  </si>
  <si>
    <t>008-180-023-50</t>
  </si>
  <si>
    <t>2941 GALWAY BAY</t>
  </si>
  <si>
    <t>Totals:</t>
  </si>
  <si>
    <t>Sale. Ratio =&gt;</t>
  </si>
  <si>
    <t>Average</t>
  </si>
  <si>
    <t>Std. Dev. =&gt;</t>
  </si>
  <si>
    <t>per FF=&gt;</t>
  </si>
  <si>
    <t>LAKE LAPEER OFF LAKE - LAND RESIDUAL USED DUE TO NO SALES OF VACANT LAND PARCELS WTIHIN 2 YEAR TIME FRAME</t>
  </si>
  <si>
    <t>Outlier</t>
  </si>
  <si>
    <t>COMMENT: LARGE DISPARITY FROM LOWEST FF VALUE TO HIGHEST BUT ONLY REMOVED HIGHEST OUTLIER; THAT LEFT A VERY HIGH, A VERY LOW AND A MIDDLE OF THE ROAD VALUE.</t>
  </si>
  <si>
    <t>This is a 36% increase from last years $500 per front foot value.  Lake Nepessing, Hasler Lake and Potter's Lake did not have sufficient sales to determine a FF value.</t>
  </si>
  <si>
    <t>Due to the large range of the FF values in this study, the Assessor determined to increase the off lake FF values by 12%, the same % of increase in the on lake properties.</t>
  </si>
  <si>
    <t>Therefore all off lake ff values are determined to be $560 for 2025.</t>
  </si>
  <si>
    <t>LAKE LAPEER, LAKE NEPESSING, LONG LAKE, HASLER LAKE AND POTTER'S LAKE ANALYSIS FOR OFF LAKE LAND VALUES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</si>
</sst>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0" fontId="6" fillId="0" borderId="0" xfId="0" applyFont="1"/>
    <xf numFmtId="6" fontId="3" fillId="0" borderId="0" xfId="0" applyNumberFormat="1" applyFont="1" applyFill="1" applyBorder="1"/>
    <xf numFmtId="166" fontId="3" fillId="0" borderId="0" xfId="0" applyNumberFormat="1" applyFont="1" applyFill="1" applyBorder="1"/>
    <xf numFmtId="6" fontId="3" fillId="0" borderId="2" xfId="0" applyNumberFormat="1" applyFont="1" applyFill="1" applyBorder="1"/>
    <xf numFmtId="168" fontId="3" fillId="0" borderId="2" xfId="0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"/>
  <sheetViews>
    <sheetView tabSelected="1" workbookViewId="0">
      <selection activeCell="G21" sqref="G21"/>
    </sheetView>
  </sheetViews>
  <sheetFormatPr defaultRowHeight="15" x14ac:dyDescent="0.25"/>
  <cols>
    <col min="1" max="1" width="14.28515625" bestFit="1" customWidth="1"/>
    <col min="2" max="2" width="19.7109375" bestFit="1" customWidth="1"/>
    <col min="3" max="3" width="9.28515625" style="25" bestFit="1" customWidth="1"/>
    <col min="4" max="5" width="10.85546875" style="15" bestFit="1" customWidth="1"/>
    <col min="6" max="6" width="12.7109375" style="15" bestFit="1" customWidth="1"/>
    <col min="7" max="7" width="12.85546875" style="20" bestFit="1" customWidth="1"/>
    <col min="8" max="8" width="13.42578125" style="15" bestFit="1" customWidth="1"/>
    <col min="9" max="9" width="13.28515625" style="15" bestFit="1" customWidth="1"/>
    <col min="10" max="10" width="14.42578125" style="15" bestFit="1" customWidth="1"/>
    <col min="11" max="11" width="11.140625" style="30" bestFit="1" customWidth="1"/>
    <col min="12" max="12" width="6.42578125" style="33" bestFit="1" customWidth="1"/>
    <col min="13" max="13" width="10" style="15" bestFit="1" customWidth="1"/>
    <col min="14" max="14" width="8.7109375" style="5" bestFit="1" customWidth="1"/>
    <col min="15" max="15" width="15.7109375" customWidth="1"/>
    <col min="16" max="16" width="13.7109375" customWidth="1"/>
    <col min="17" max="17" width="8" customWidth="1"/>
  </cols>
  <sheetData>
    <row r="1" spans="1:37" ht="18.75" x14ac:dyDescent="0.3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3" spans="1:37" ht="18.75" x14ac:dyDescent="0.3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37" x14ac:dyDescent="0.25">
      <c r="A4" s="2" t="s">
        <v>0</v>
      </c>
      <c r="B4" s="2" t="s">
        <v>1</v>
      </c>
      <c r="C4" s="24" t="s">
        <v>2</v>
      </c>
      <c r="D4" s="14" t="s">
        <v>3</v>
      </c>
      <c r="E4" s="14" t="s">
        <v>4</v>
      </c>
      <c r="F4" s="14" t="s">
        <v>5</v>
      </c>
      <c r="G4" s="19" t="s">
        <v>6</v>
      </c>
      <c r="H4" s="14" t="s">
        <v>7</v>
      </c>
      <c r="I4" s="14" t="s">
        <v>8</v>
      </c>
      <c r="J4" s="14" t="s">
        <v>9</v>
      </c>
      <c r="K4" s="29" t="s">
        <v>10</v>
      </c>
      <c r="L4" s="32" t="s">
        <v>11</v>
      </c>
      <c r="M4" s="14" t="s">
        <v>12</v>
      </c>
      <c r="N4" s="4" t="s">
        <v>13</v>
      </c>
      <c r="O4" s="2" t="s">
        <v>14</v>
      </c>
      <c r="P4" s="2" t="s">
        <v>15</v>
      </c>
      <c r="Q4" s="2" t="s">
        <v>16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25">
      <c r="A5" t="s">
        <v>17</v>
      </c>
      <c r="B5" t="s">
        <v>18</v>
      </c>
      <c r="C5" s="25">
        <v>44700</v>
      </c>
      <c r="D5" s="15">
        <v>485500</v>
      </c>
      <c r="E5" s="15">
        <v>485500</v>
      </c>
      <c r="F5" s="15">
        <v>189400</v>
      </c>
      <c r="G5" s="20">
        <f>F5/E5*100</f>
        <v>39.011328527291447</v>
      </c>
      <c r="H5" s="15">
        <v>378762</v>
      </c>
      <c r="I5" s="15">
        <f>E5-282512</f>
        <v>202988</v>
      </c>
      <c r="J5" s="15">
        <v>96250</v>
      </c>
      <c r="K5" s="30">
        <v>192.5</v>
      </c>
      <c r="L5" s="33">
        <v>239.61038199999999</v>
      </c>
      <c r="M5" s="15">
        <f>I5/K5</f>
        <v>1054.483116883117</v>
      </c>
      <c r="N5" s="6" t="s">
        <v>19</v>
      </c>
      <c r="O5" t="s">
        <v>20</v>
      </c>
      <c r="P5" t="s">
        <v>21</v>
      </c>
      <c r="Q5" s="7" t="s">
        <v>22</v>
      </c>
      <c r="AB5" s="3"/>
      <c r="AD5" s="3"/>
    </row>
    <row r="6" spans="1:37" x14ac:dyDescent="0.25">
      <c r="A6" t="s">
        <v>25</v>
      </c>
      <c r="B6" t="s">
        <v>26</v>
      </c>
      <c r="C6" s="25">
        <v>45335</v>
      </c>
      <c r="D6" s="15">
        <v>500000</v>
      </c>
      <c r="E6" s="15">
        <v>500000</v>
      </c>
      <c r="F6" s="15">
        <v>292800</v>
      </c>
      <c r="G6" s="20">
        <f>F6/E6*100</f>
        <v>58.56</v>
      </c>
      <c r="H6" s="15">
        <v>585618</v>
      </c>
      <c r="I6" s="15">
        <f>E6-435618</f>
        <v>64382</v>
      </c>
      <c r="J6" s="15">
        <v>150000</v>
      </c>
      <c r="K6" s="30">
        <v>300</v>
      </c>
      <c r="L6" s="33">
        <v>280</v>
      </c>
      <c r="M6" s="15">
        <f>I6/K6</f>
        <v>214.60666666666665</v>
      </c>
      <c r="N6" s="6" t="s">
        <v>19</v>
      </c>
      <c r="O6" t="s">
        <v>20</v>
      </c>
      <c r="P6" t="s">
        <v>21</v>
      </c>
      <c r="Q6" s="7" t="s">
        <v>22</v>
      </c>
    </row>
    <row r="7" spans="1:37" ht="15.75" thickBot="1" x14ac:dyDescent="0.3">
      <c r="A7" t="s">
        <v>27</v>
      </c>
      <c r="B7" t="s">
        <v>28</v>
      </c>
      <c r="C7" s="25">
        <v>44749</v>
      </c>
      <c r="D7" s="15">
        <v>400000</v>
      </c>
      <c r="E7" s="15">
        <v>400000</v>
      </c>
      <c r="F7" s="15">
        <v>180400</v>
      </c>
      <c r="G7" s="20">
        <f>F7/E7*100</f>
        <v>45.1</v>
      </c>
      <c r="H7" s="15">
        <v>360778</v>
      </c>
      <c r="I7" s="15">
        <f>E7-304278</f>
        <v>95722</v>
      </c>
      <c r="J7" s="15">
        <v>56500</v>
      </c>
      <c r="K7" s="30">
        <v>113</v>
      </c>
      <c r="L7" s="33">
        <v>197</v>
      </c>
      <c r="M7" s="15">
        <f>I7/K7</f>
        <v>847.09734513274338</v>
      </c>
      <c r="N7" s="6" t="s">
        <v>19</v>
      </c>
      <c r="O7" t="s">
        <v>20</v>
      </c>
      <c r="P7" t="s">
        <v>21</v>
      </c>
      <c r="Q7" s="7" t="s">
        <v>22</v>
      </c>
    </row>
    <row r="8" spans="1:37" ht="15.75" thickTop="1" x14ac:dyDescent="0.25">
      <c r="A8" s="8"/>
      <c r="B8" s="8"/>
      <c r="C8" s="26" t="s">
        <v>29</v>
      </c>
      <c r="D8" s="16">
        <f>+SUM(D5:D7)</f>
        <v>1385500</v>
      </c>
      <c r="E8" s="16">
        <f>+SUM(E5:E7)</f>
        <v>1385500</v>
      </c>
      <c r="F8" s="16">
        <f>+SUM(F5:F7)</f>
        <v>662600</v>
      </c>
      <c r="G8" s="21"/>
      <c r="H8" s="16">
        <f>+SUM(H5:H7)</f>
        <v>1325158</v>
      </c>
      <c r="I8" s="16">
        <f>+SUM(I5:I7)</f>
        <v>363092</v>
      </c>
      <c r="J8" s="16">
        <f>+SUM(J5:J7)</f>
        <v>302750</v>
      </c>
      <c r="K8" s="31">
        <f>+SUM(K5:K7)</f>
        <v>605.5</v>
      </c>
      <c r="L8" s="34"/>
      <c r="M8" s="16"/>
      <c r="N8" s="9"/>
      <c r="O8" s="8"/>
      <c r="P8" s="8"/>
      <c r="Q8" s="8"/>
    </row>
    <row r="9" spans="1:37" x14ac:dyDescent="0.25">
      <c r="A9" s="10"/>
      <c r="B9" s="10"/>
      <c r="C9" s="27"/>
      <c r="D9" s="17"/>
      <c r="E9" s="17"/>
      <c r="F9" s="17" t="s">
        <v>30</v>
      </c>
      <c r="G9" s="22">
        <f>F8/E8*100</f>
        <v>47.823890292313244</v>
      </c>
      <c r="H9" s="17"/>
      <c r="I9" s="17"/>
      <c r="J9" s="38" t="s">
        <v>31</v>
      </c>
      <c r="K9" s="39"/>
      <c r="L9" s="35"/>
      <c r="M9" s="17"/>
      <c r="N9" s="11"/>
      <c r="O9" s="10"/>
      <c r="P9" s="10"/>
      <c r="Q9" s="10"/>
    </row>
    <row r="10" spans="1:37" x14ac:dyDescent="0.25">
      <c r="A10" s="12"/>
      <c r="B10" s="12"/>
      <c r="C10" s="28"/>
      <c r="D10" s="18"/>
      <c r="E10" s="18"/>
      <c r="F10" s="18" t="s">
        <v>32</v>
      </c>
      <c r="G10" s="23">
        <f>STDEV(G5:G7)</f>
        <v>10.003283433040579</v>
      </c>
      <c r="H10" s="18"/>
      <c r="I10" s="18"/>
      <c r="J10" s="40" t="s">
        <v>33</v>
      </c>
      <c r="K10" s="41">
        <f>I8/K8</f>
        <v>599.65648224607764</v>
      </c>
      <c r="L10" s="36"/>
      <c r="M10" s="18"/>
      <c r="N10" s="13"/>
      <c r="O10" s="12"/>
      <c r="P10" s="12"/>
      <c r="Q10" s="12"/>
    </row>
    <row r="12" spans="1:37" x14ac:dyDescent="0.25">
      <c r="A12" s="1" t="s">
        <v>35</v>
      </c>
    </row>
    <row r="13" spans="1:37" x14ac:dyDescent="0.25">
      <c r="A13" t="s">
        <v>23</v>
      </c>
      <c r="B13" t="s">
        <v>24</v>
      </c>
      <c r="C13" s="25">
        <v>45181</v>
      </c>
      <c r="D13" s="15">
        <v>400000</v>
      </c>
      <c r="E13" s="15">
        <v>400000</v>
      </c>
      <c r="F13" s="15">
        <v>165600</v>
      </c>
      <c r="G13" s="20">
        <f>F13/E13*100</f>
        <v>41.4</v>
      </c>
      <c r="H13" s="15">
        <v>331271</v>
      </c>
      <c r="I13" s="15">
        <f>E13-276271</f>
        <v>123729</v>
      </c>
      <c r="J13" s="15">
        <v>55000</v>
      </c>
      <c r="K13" s="30">
        <v>110</v>
      </c>
      <c r="L13" s="33">
        <v>396</v>
      </c>
      <c r="M13" s="15">
        <f>I13/K13</f>
        <v>1124.8090909090909</v>
      </c>
      <c r="N13" s="6" t="s">
        <v>19</v>
      </c>
      <c r="O13" t="s">
        <v>20</v>
      </c>
      <c r="P13" t="s">
        <v>21</v>
      </c>
      <c r="Q13" s="7" t="s">
        <v>22</v>
      </c>
    </row>
    <row r="16" spans="1:37" ht="18.75" x14ac:dyDescent="0.3">
      <c r="A16" s="37" t="s">
        <v>36</v>
      </c>
    </row>
    <row r="17" spans="1:17" ht="18.75" x14ac:dyDescent="0.3">
      <c r="A17" s="37" t="s">
        <v>37</v>
      </c>
    </row>
    <row r="18" spans="1:17" ht="18.75" x14ac:dyDescent="0.3">
      <c r="A18" s="37" t="s">
        <v>38</v>
      </c>
    </row>
    <row r="19" spans="1:17" ht="18.75" x14ac:dyDescent="0.3">
      <c r="A19" s="44" t="s">
        <v>39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</sheetData>
  <mergeCells count="3">
    <mergeCell ref="A3:Q3"/>
    <mergeCell ref="A1:Q1"/>
    <mergeCell ref="A19:Q19"/>
  </mergeCells>
  <conditionalFormatting sqref="A5:Q7 A13:Q1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2025-03-03T23:52:06Z</cp:lastPrinted>
  <dcterms:created xsi:type="dcterms:W3CDTF">2025-01-30T15:58:42Z</dcterms:created>
  <dcterms:modified xsi:type="dcterms:W3CDTF">2025-03-03T23:52:12Z</dcterms:modified>
</cp:coreProperties>
</file>